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5-16_портфели\"/>
    </mc:Choice>
  </mc:AlternateContent>
  <xr:revisionPtr revIDLastSave="0" documentId="8_{FAD06FD5-CD12-4465-A084-F2C35A54026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портфеля'!$A$17:$O$29</definedName>
    <definedName name="Report08">'Состав портфеля'!$A$31:$O$31</definedName>
    <definedName name="Report09">'Состав портфеля'!$A$33:$O$74</definedName>
    <definedName name="Report10">'Состав портфеля'!$A$76:$O$76</definedName>
    <definedName name="Report11">'Состав портфеля'!$A$78:$O$78</definedName>
    <definedName name="Report12">'Состав портфеля'!$A$80:$O$80</definedName>
    <definedName name="Report13">'Состав портфеля'!$A$82:$O$82</definedName>
    <definedName name="Report14">'Состав портфеля'!$A$84:$O$84</definedName>
    <definedName name="Report15">'Состав портфеля'!$A$86:$O$89</definedName>
    <definedName name="Report16">'Состав портфеля'!$A$91:$O$92</definedName>
    <definedName name="Report17">'Состав портфеля'!$A$94:$O$94</definedName>
    <definedName name="Report18">'Состав портфеля'!$A$96:$O$97</definedName>
    <definedName name="Report19">'Состав портфеля'!$A$99:$O$99</definedName>
    <definedName name="Report20">'Состав портфеля'!$A$101:$O$101</definedName>
    <definedName name="Report21">'Состав портфеля'!$A$103:$O$103</definedName>
    <definedName name="Report22">'Состав портфеля'!$A$105:$O$105</definedName>
    <definedName name="Report23">'Состав портфеля'!$A$107:$O$107</definedName>
    <definedName name="Report24">'Состав портфеля'!$A$109:$O$109</definedName>
    <definedName name="Report25">'Состав портфеля'!$A$111:$O$112</definedName>
    <definedName name="Report26">'Состав портфеля'!$A$114:$O$114</definedName>
    <definedName name="Report27">'Состав портфеля'!$A$115:$K$115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2" i="12" l="1"/>
  <c r="G115" i="12" s="1"/>
  <c r="K115" i="12" s="1"/>
  <c r="G97" i="12"/>
  <c r="G92" i="12"/>
  <c r="G89" i="12"/>
  <c r="G74" i="12"/>
  <c r="G29" i="12"/>
  <c r="G15" i="12"/>
  <c r="B5" i="9"/>
  <c r="B3" i="12" l="1"/>
  <c r="O1" i="12" l="1"/>
  <c r="O2" i="12" l="1"/>
  <c r="H114" i="12" s="1"/>
  <c r="H109" i="12" l="1"/>
  <c r="H112" i="12"/>
  <c r="H105" i="12"/>
  <c r="H107" i="12"/>
  <c r="H101" i="12"/>
  <c r="H103" i="12"/>
  <c r="H97" i="12"/>
  <c r="H99" i="12"/>
  <c r="H92" i="12"/>
  <c r="H94" i="12"/>
  <c r="H84" i="12"/>
  <c r="H89" i="12"/>
  <c r="H80" i="12"/>
  <c r="H82" i="12"/>
  <c r="H76" i="12"/>
  <c r="H78" i="12"/>
  <c r="H31" i="12"/>
  <c r="H74" i="12"/>
  <c r="H15" i="12"/>
  <c r="H29" i="12"/>
  <c r="B2" i="12"/>
</calcChain>
</file>

<file path=xl/sharedStrings.xml><?xml version="1.0" encoding="utf-8"?>
<sst xmlns="http://schemas.openxmlformats.org/spreadsheetml/2006/main" count="329" uniqueCount="246">
  <si>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</si>
  <si>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</si>
  <si>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</si>
  <si>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</si>
  <si>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</si>
  <si>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</si>
  <si>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</si>
  <si>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</si>
  <si>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</si>
  <si>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</si>
  <si>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</si>
  <si>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</si>
  <si>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</si>
  <si>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</si>
  <si>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</si>
  <si>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</si>
  <si>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</si>
  <si>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</si>
  <si>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</si>
  <si>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</si>
  <si>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</si>
  <si>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</si>
  <si>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</si>
  <si>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</si>
  <si>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</si>
  <si>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</si>
  <si>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</si>
  <si>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</si>
  <si>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</si>
  <si>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</si>
  <si>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</si>
  <si>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</si>
  <si>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</si>
  <si>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</si>
  <si>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</si>
  <si>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</si>
  <si>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</si>
  <si>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</si>
  <si>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</si>
  <si>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</si>
  <si>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</si>
  <si>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</si>
  <si>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</si>
  <si>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29.03.2024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</si>
  <si>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</si>
  <si>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</si>
  <si>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</si>
  <si>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</si>
  <si>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</si>
  <si>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</si>
  <si>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</si>
  <si>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</si>
  <si>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</si>
  <si>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26234RMFS</t>
  </si>
  <si>
    <t>RU000A101QE0</t>
  </si>
  <si>
    <t>26236RMFS</t>
  </si>
  <si>
    <t>RU000A102BT8</t>
  </si>
  <si>
    <t>26237RMFS</t>
  </si>
  <si>
    <t>RU000A1038Z7</t>
  </si>
  <si>
    <t>26243RMFS</t>
  </si>
  <si>
    <t>RU000A106E90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</si>
  <si>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</si>
  <si>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</si>
  <si>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</si>
  <si>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</si>
  <si>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</si>
  <si>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</si>
  <si>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</si>
  <si>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</si>
  <si>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</si>
  <si>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</si>
  <si>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</si>
  <si>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</si>
  <si>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</si>
  <si>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</si>
  <si>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</si>
  <si>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</si>
  <si>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</si>
  <si>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</si>
  <si>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</si>
  <si>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</si>
  <si>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</si>
  <si>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</si>
  <si>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</si>
  <si>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</si>
  <si>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</si>
  <si>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</si>
  <si>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</si>
  <si>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</si>
  <si>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</si>
  <si>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</si>
  <si>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</si>
  <si>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</si>
  <si>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</si>
  <si>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</si>
  <si>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</si>
  <si>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</si>
  <si>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</si>
  <si>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</si>
  <si>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</si>
  <si>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</si>
  <si>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</si>
  <si>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</si>
  <si>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</si>
  <si>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</si>
  <si>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</si>
  <si>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</si>
  <si>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</si>
  <si>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</si>
  <si>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</si>
  <si>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</si>
  <si>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4B02-01-00011-T-006P</t>
  </si>
  <si>
    <t>RU000A106XP1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</si>
  <si>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</si>
  <si>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</si>
  <si>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</si>
  <si>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</si>
  <si>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</si>
  <si>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</si>
  <si>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</si>
  <si>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</si>
  <si>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</si>
  <si>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</si>
  <si>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</si>
  <si>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</si>
  <si>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</si>
  <si>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</si>
  <si>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</si>
  <si>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</si>
  <si>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</si>
  <si>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</si>
  <si>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</si>
  <si>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</si>
  <si>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</si>
  <si>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</si>
  <si>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</si>
  <si>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</si>
  <si>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</si>
  <si>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</si>
  <si>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</si>
  <si>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</si>
  <si>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</si>
  <si>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</si>
  <si>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4B02-03-00011-T-006P</t>
  </si>
  <si>
    <t>RU000A1076P8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</si>
  <si>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</si>
  <si>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</si>
  <si>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</si>
  <si>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</si>
  <si>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</si>
  <si>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</si>
  <si>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</si>
  <si>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</si>
  <si>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</si>
  <si>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</si>
  <si>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</si>
  <si>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</si>
  <si>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</si>
  <si>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</si>
  <si>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</si>
  <si>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</si>
  <si>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</si>
  <si>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</si>
  <si>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</si>
  <si>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</si>
  <si>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</si>
  <si>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</si>
  <si>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</si>
  <si>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</si>
  <si>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</si>
  <si>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</si>
  <si>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4B02-06-00296-A-001P</t>
  </si>
  <si>
    <t>RU000A101GZ6</t>
  </si>
  <si>
    <t>Публичное акционерное общество "Уралкалий"</t>
  </si>
  <si>
    <t>1025901702188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</si>
  <si>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</si>
  <si>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</si>
  <si>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</si>
  <si>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</si>
  <si>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</si>
  <si>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</si>
  <si>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</si>
  <si>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</si>
  <si>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</si>
  <si>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</si>
  <si>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</si>
  <si>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</si>
  <si>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</si>
  <si>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</si>
  <si>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</si>
  <si>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</si>
  <si>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</si>
  <si>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</si>
  <si>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</si>
  <si>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</si>
  <si>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</si>
  <si>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</si>
  <si>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</si>
  <si>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</si>
  <si>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</si>
  <si>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</si>
  <si>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</si>
  <si>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</si>
  <si>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</si>
  <si>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</si>
  <si>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</si>
  <si>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</si>
  <si>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</si>
  <si>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</si>
  <si>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</si>
  <si>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</si>
  <si>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</si>
  <si>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</si>
  <si>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</si>
  <si>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</si>
  <si>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</si>
  <si>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</si>
  <si>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</si>
  <si>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</si>
  <si>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</si>
  <si>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</si>
  <si>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</si>
  <si>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</si>
  <si>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</si>
  <si>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</si>
  <si>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</si>
  <si>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</si>
  <si>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</si>
  <si>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</si>
  <si>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</si>
  <si>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</si>
  <si>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</si>
  <si>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</si>
  <si>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</si>
  <si>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</si>
  <si>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</si>
  <si>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</si>
  <si>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</si>
  <si>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</si>
  <si>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АО "Россельхозбанк", 42-1-06/016-2024, 21.03.2024</t>
  </si>
  <si>
    <t>Акционерное общество "Российский Сельскохозяйственный банк"</t>
  </si>
  <si>
    <t>1027700342890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</si>
  <si>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</si>
  <si>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</si>
  <si>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</si>
  <si>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№9038/1869/000469 от 26.03.2024),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</si>
</sst>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45380</v>
      </c>
      <c r="G6" s="3">
        <v>45380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819647453.90999997</v>
      </c>
      <c r="C7">
        <v>235648900.84999999</v>
      </c>
      <c r="D7">
        <v>871918397.77999997</v>
      </c>
      <c r="H7">
        <v>152089179.81999999</v>
      </c>
      <c r="I7">
        <v>70237158.469999999</v>
      </c>
      <c r="M7">
        <v>239454.51</v>
      </c>
      <c r="N7">
        <v>212</v>
      </c>
    </row>
    <row r="8" spans="1:14" x14ac:dyDescent="0.25">
      <c r="A8" t="s">
        <v>41</v>
      </c>
      <c r="B8">
        <v>2149780545.3400002</v>
      </c>
    </row>
    <row r="9" spans="1:14" x14ac:dyDescent="0.25">
      <c r="A9" t="s">
        <v>42</v>
      </c>
      <c r="B9" s="2" t="s">
        <v>43</v>
      </c>
      <c r="C9">
        <v>2149780545.3400002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2149780545.3400002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45380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29.03.2024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2149780545.3400002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52462</v>
      </c>
      <c r="G7" s="23">
        <v>44490923.719999999</v>
      </c>
      <c r="H7" s="23">
        <v>2.0699999999999998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12861</v>
      </c>
      <c r="G8" s="23">
        <v>12028378.859999999</v>
      </c>
      <c r="H8" s="23">
        <v>0.56000000000000005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129320</v>
      </c>
      <c r="G9" s="23">
        <v>116337565.2</v>
      </c>
      <c r="H9" s="23">
        <v>5.41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92104</v>
      </c>
      <c r="G10" s="23">
        <v>73571754.159999996</v>
      </c>
      <c r="H10" s="23">
        <v>3.42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94933096</v>
      </c>
      <c r="H11" s="23">
        <v>4.42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11500</v>
      </c>
      <c r="G12" s="23">
        <v>9446330</v>
      </c>
      <c r="H12" s="23">
        <v>0.44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339995</v>
      </c>
      <c r="G13" s="23">
        <v>341042184.60000002</v>
      </c>
      <c r="H13" s="23">
        <v>15.86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129233</v>
      </c>
      <c r="G14" s="23">
        <v>127797221.37</v>
      </c>
      <c r="H14" s="23">
        <v>5.94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819647453.90999997</v>
      </c>
      <c r="H15" s="23">
        <f>(G15/$O$2) *100</f>
        <v>38.127029090793449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11151358.310000001</v>
      </c>
      <c r="H17" s="23">
        <v>0.52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11639758.6</v>
      </c>
      <c r="H18" s="23">
        <v>0.54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23191700</v>
      </c>
      <c r="H19" s="23">
        <v>1.08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32367838.920000002</v>
      </c>
      <c r="H20" s="23">
        <v>1.51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8398040</v>
      </c>
      <c r="H21" s="23">
        <v>0.39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16893114</v>
      </c>
      <c r="H22" s="23">
        <v>0.79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13237920</v>
      </c>
      <c r="H23" s="23">
        <v>0.62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97247</v>
      </c>
      <c r="G24" s="23">
        <v>12097214.880000001</v>
      </c>
      <c r="H24" s="23">
        <v>0.56000000000000005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461</v>
      </c>
      <c r="G25" s="23">
        <v>223986.07</v>
      </c>
      <c r="H25" s="23">
        <v>0.01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40572562.119999997</v>
      </c>
      <c r="H26" s="23">
        <v>1.89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15465407.949999999</v>
      </c>
      <c r="H27" s="23">
        <v>0.72</v>
      </c>
      <c r="J27" s="31"/>
      <c r="K27" s="31"/>
    </row>
    <row r="28" spans="2:11" s="5" customFormat="1" ht="35.25" customHeight="1" x14ac:dyDescent="0.25">
      <c r="B28" s="11" t="s">
        <v>97</v>
      </c>
      <c r="C28" s="14" t="s">
        <v>98</v>
      </c>
      <c r="D28" s="14" t="s">
        <v>77</v>
      </c>
      <c r="E28" s="14" t="s">
        <v>78</v>
      </c>
      <c r="F28" s="37">
        <v>50000</v>
      </c>
      <c r="G28" s="23">
        <v>50410000</v>
      </c>
      <c r="H28" s="23">
        <v>2.34</v>
      </c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SUM($G$17:$G$28)</f>
        <v>235648900.84999996</v>
      </c>
      <c r="H29" s="23">
        <f>(G29/$O$2) *100</f>
        <v>10.961532857891349</v>
      </c>
      <c r="J29" s="31"/>
      <c r="K29" s="31"/>
    </row>
    <row r="30" spans="2:11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2:11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19300</v>
      </c>
      <c r="G33" s="23">
        <v>19081127</v>
      </c>
      <c r="H33" s="23">
        <v>0.89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12050</v>
      </c>
      <c r="G34" s="23">
        <v>10726066.5</v>
      </c>
      <c r="H34" s="23">
        <v>0.5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22400</v>
      </c>
      <c r="G35" s="23">
        <v>16762144</v>
      </c>
      <c r="H35" s="23">
        <v>0.78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109</v>
      </c>
      <c r="E36" s="14" t="s">
        <v>110</v>
      </c>
      <c r="F36" s="37">
        <v>14300</v>
      </c>
      <c r="G36" s="23">
        <v>14630330</v>
      </c>
      <c r="H36" s="23">
        <v>0.68</v>
      </c>
      <c r="J36" s="31"/>
      <c r="K36" s="31"/>
    </row>
    <row r="37" spans="2:11" s="5" customFormat="1" ht="35.25" customHeight="1" x14ac:dyDescent="0.25">
      <c r="B37" s="11" t="s">
        <v>113</v>
      </c>
      <c r="C37" s="14" t="s">
        <v>114</v>
      </c>
      <c r="D37" s="14" t="s">
        <v>115</v>
      </c>
      <c r="E37" s="14" t="s">
        <v>116</v>
      </c>
      <c r="F37" s="37">
        <v>27845</v>
      </c>
      <c r="G37" s="23">
        <v>27319286.399999999</v>
      </c>
      <c r="H37" s="23">
        <v>1.27</v>
      </c>
      <c r="J37" s="31"/>
      <c r="K37" s="31"/>
    </row>
    <row r="38" spans="2:11" s="5" customFormat="1" ht="35.25" customHeight="1" x14ac:dyDescent="0.25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30171</v>
      </c>
      <c r="G38" s="23">
        <v>11085579.68</v>
      </c>
      <c r="H38" s="23">
        <v>0.52</v>
      </c>
      <c r="J38" s="31"/>
      <c r="K38" s="31"/>
    </row>
    <row r="39" spans="2:11" s="5" customFormat="1" ht="35.25" customHeight="1" x14ac:dyDescent="0.25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19000</v>
      </c>
      <c r="G39" s="23">
        <v>18137590</v>
      </c>
      <c r="H39" s="23">
        <v>0.84</v>
      </c>
      <c r="J39" s="31"/>
      <c r="K39" s="31"/>
    </row>
    <row r="40" spans="2:11" s="5" customFormat="1" ht="35.25" customHeight="1" x14ac:dyDescent="0.25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3735</v>
      </c>
      <c r="G40" s="23">
        <v>3668778.45</v>
      </c>
      <c r="H40" s="23">
        <v>0.17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38735</v>
      </c>
      <c r="G41" s="23">
        <v>38578897.950000003</v>
      </c>
      <c r="H41" s="23">
        <v>1.79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73043</v>
      </c>
      <c r="G42" s="23">
        <v>36824628.450000003</v>
      </c>
      <c r="H42" s="23">
        <v>1.71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109</v>
      </c>
      <c r="E43" s="14" t="s">
        <v>110</v>
      </c>
      <c r="F43" s="37">
        <v>7850</v>
      </c>
      <c r="G43" s="23">
        <v>7236522.5</v>
      </c>
      <c r="H43" s="23">
        <v>0.34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119</v>
      </c>
      <c r="E44" s="14" t="s">
        <v>120</v>
      </c>
      <c r="F44" s="37">
        <v>1547</v>
      </c>
      <c r="G44" s="23">
        <v>1477230.3</v>
      </c>
      <c r="H44" s="23">
        <v>7.0000000000000007E-2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123</v>
      </c>
      <c r="E45" s="14" t="s">
        <v>124</v>
      </c>
      <c r="F45" s="37">
        <v>87000</v>
      </c>
      <c r="G45" s="23">
        <v>82222830</v>
      </c>
      <c r="H45" s="23">
        <v>3.82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109</v>
      </c>
      <c r="E46" s="14" t="s">
        <v>110</v>
      </c>
      <c r="F46" s="37">
        <v>88400</v>
      </c>
      <c r="G46" s="23">
        <v>90592320</v>
      </c>
      <c r="H46" s="23">
        <v>4.21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49836</v>
      </c>
      <c r="G47" s="23">
        <v>48099215.399999999</v>
      </c>
      <c r="H47" s="23">
        <v>2.2400000000000002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22549</v>
      </c>
      <c r="G48" s="23">
        <v>5606583.3600000003</v>
      </c>
      <c r="H48" s="23">
        <v>0.26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549</v>
      </c>
      <c r="G49" s="23">
        <v>515000.43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109</v>
      </c>
      <c r="E50" s="14" t="s">
        <v>110</v>
      </c>
      <c r="F50" s="37">
        <v>14850</v>
      </c>
      <c r="G50" s="23">
        <v>13971474</v>
      </c>
      <c r="H50" s="23">
        <v>0.65</v>
      </c>
      <c r="J50" s="31"/>
      <c r="K50" s="31"/>
    </row>
    <row r="51" spans="2:11" s="5" customFormat="1" ht="35.25" customHeight="1" x14ac:dyDescent="0.25">
      <c r="B51" s="11" t="s">
        <v>159</v>
      </c>
      <c r="C51" s="14" t="s">
        <v>160</v>
      </c>
      <c r="D51" s="14" t="s">
        <v>161</v>
      </c>
      <c r="E51" s="14" t="s">
        <v>162</v>
      </c>
      <c r="F51" s="37">
        <v>52536</v>
      </c>
      <c r="G51" s="23">
        <v>54159362.399999999</v>
      </c>
      <c r="H51" s="23">
        <v>2.52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165</v>
      </c>
      <c r="E52" s="14" t="s">
        <v>166</v>
      </c>
      <c r="F52" s="37">
        <v>39796</v>
      </c>
      <c r="G52" s="23">
        <v>37688801.799999997</v>
      </c>
      <c r="H52" s="23">
        <v>1.75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123</v>
      </c>
      <c r="E53" s="14" t="s">
        <v>124</v>
      </c>
      <c r="F53" s="37">
        <v>37150</v>
      </c>
      <c r="G53" s="23">
        <v>32124719.5</v>
      </c>
      <c r="H53" s="23">
        <v>1.49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151</v>
      </c>
      <c r="E54" s="14" t="s">
        <v>152</v>
      </c>
      <c r="F54" s="37">
        <v>27212</v>
      </c>
      <c r="G54" s="23">
        <v>9129517.1500000004</v>
      </c>
      <c r="H54" s="23">
        <v>0.42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195</v>
      </c>
      <c r="G55" s="23">
        <v>183225.9</v>
      </c>
      <c r="H55" s="23">
        <v>0.01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18000</v>
      </c>
      <c r="G56" s="23">
        <v>18411120</v>
      </c>
      <c r="H56" s="23">
        <v>0.86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30000</v>
      </c>
      <c r="G57" s="23">
        <v>27266700</v>
      </c>
      <c r="H57" s="23">
        <v>1.27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500</v>
      </c>
      <c r="G58" s="23">
        <v>448125</v>
      </c>
      <c r="H58" s="23">
        <v>0.02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1421</v>
      </c>
      <c r="G59" s="23">
        <v>1286019.21</v>
      </c>
      <c r="H59" s="23">
        <v>0.06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193</v>
      </c>
      <c r="E60" s="14" t="s">
        <v>194</v>
      </c>
      <c r="F60" s="37">
        <v>28200</v>
      </c>
      <c r="G60" s="23">
        <v>28335924</v>
      </c>
      <c r="H60" s="23">
        <v>1.32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101</v>
      </c>
      <c r="E61" s="14" t="s">
        <v>102</v>
      </c>
      <c r="F61" s="37">
        <v>39895</v>
      </c>
      <c r="G61" s="23">
        <v>40194212.5</v>
      </c>
      <c r="H61" s="23">
        <v>1.87</v>
      </c>
      <c r="J61" s="31"/>
      <c r="K61" s="31"/>
    </row>
    <row r="62" spans="2:11" s="5" customFormat="1" ht="35.25" customHeight="1" x14ac:dyDescent="0.25">
      <c r="B62" s="11" t="s">
        <v>197</v>
      </c>
      <c r="C62" s="14" t="s">
        <v>198</v>
      </c>
      <c r="D62" s="14" t="s">
        <v>199</v>
      </c>
      <c r="E62" s="14" t="s">
        <v>200</v>
      </c>
      <c r="F62" s="37">
        <v>25703</v>
      </c>
      <c r="G62" s="23">
        <v>25258338.100000001</v>
      </c>
      <c r="H62" s="23">
        <v>1.17</v>
      </c>
      <c r="J62" s="31"/>
      <c r="K62" s="31"/>
    </row>
    <row r="63" spans="2:11" s="5" customFormat="1" ht="35.25" customHeight="1" x14ac:dyDescent="0.25">
      <c r="B63" s="11" t="s">
        <v>201</v>
      </c>
      <c r="C63" s="14" t="s">
        <v>202</v>
      </c>
      <c r="D63" s="14" t="s">
        <v>189</v>
      </c>
      <c r="E63" s="14" t="s">
        <v>190</v>
      </c>
      <c r="F63" s="37">
        <v>1700</v>
      </c>
      <c r="G63" s="23">
        <v>1600023</v>
      </c>
      <c r="H63" s="23">
        <v>7.0000000000000007E-2</v>
      </c>
      <c r="J63" s="31"/>
      <c r="K63" s="31"/>
    </row>
    <row r="64" spans="2:11" s="5" customFormat="1" ht="35.25" customHeight="1" x14ac:dyDescent="0.25">
      <c r="B64" s="11" t="s">
        <v>203</v>
      </c>
      <c r="C64" s="14" t="s">
        <v>204</v>
      </c>
      <c r="D64" s="14" t="s">
        <v>181</v>
      </c>
      <c r="E64" s="14" t="s">
        <v>182</v>
      </c>
      <c r="F64" s="37">
        <v>8200</v>
      </c>
      <c r="G64" s="23">
        <v>8208610</v>
      </c>
      <c r="H64" s="23">
        <v>0.38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207</v>
      </c>
      <c r="E65" s="14" t="s">
        <v>208</v>
      </c>
      <c r="F65" s="37">
        <v>20050</v>
      </c>
      <c r="G65" s="23">
        <v>20637866</v>
      </c>
      <c r="H65" s="23">
        <v>0.96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211</v>
      </c>
      <c r="E66" s="14" t="s">
        <v>212</v>
      </c>
      <c r="F66" s="37">
        <v>10000</v>
      </c>
      <c r="G66" s="23">
        <v>3757600</v>
      </c>
      <c r="H66" s="23">
        <v>0.17</v>
      </c>
      <c r="J66" s="31"/>
      <c r="K66" s="31"/>
    </row>
    <row r="67" spans="1:15" s="5" customFormat="1" ht="35.25" customHeight="1" x14ac:dyDescent="0.25">
      <c r="B67" s="11" t="s">
        <v>213</v>
      </c>
      <c r="C67" s="14" t="s">
        <v>214</v>
      </c>
      <c r="D67" s="14" t="s">
        <v>189</v>
      </c>
      <c r="E67" s="14" t="s">
        <v>190</v>
      </c>
      <c r="F67" s="37">
        <v>6000</v>
      </c>
      <c r="G67" s="23">
        <v>5606640</v>
      </c>
      <c r="H67" s="23">
        <v>0.26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189</v>
      </c>
      <c r="E68" s="14" t="s">
        <v>190</v>
      </c>
      <c r="F68" s="37">
        <v>2732</v>
      </c>
      <c r="G68" s="23">
        <v>2461532</v>
      </c>
      <c r="H68" s="23">
        <v>0.11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189</v>
      </c>
      <c r="E69" s="14" t="s">
        <v>190</v>
      </c>
      <c r="F69" s="37">
        <v>2556</v>
      </c>
      <c r="G69" s="23">
        <v>2283913.7999999998</v>
      </c>
      <c r="H69" s="23">
        <v>0.11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221</v>
      </c>
      <c r="E70" s="14" t="s">
        <v>222</v>
      </c>
      <c r="F70" s="37">
        <v>46850</v>
      </c>
      <c r="G70" s="23">
        <v>44871993</v>
      </c>
      <c r="H70" s="23">
        <v>2.09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223</v>
      </c>
      <c r="C71" s="14" t="s">
        <v>224</v>
      </c>
      <c r="D71" s="14" t="s">
        <v>101</v>
      </c>
      <c r="E71" s="14" t="s">
        <v>102</v>
      </c>
      <c r="F71" s="37">
        <v>32600</v>
      </c>
      <c r="G71" s="23">
        <v>33020214</v>
      </c>
      <c r="H71" s="23">
        <v>1.54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225</v>
      </c>
      <c r="C72" s="14" t="s">
        <v>226</v>
      </c>
      <c r="D72" s="14" t="s">
        <v>227</v>
      </c>
      <c r="E72" s="14" t="s">
        <v>228</v>
      </c>
      <c r="F72" s="37">
        <v>20000</v>
      </c>
      <c r="G72" s="23">
        <v>17572000</v>
      </c>
      <c r="H72" s="23">
        <v>0.82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229</v>
      </c>
      <c r="C73" s="14" t="s">
        <v>230</v>
      </c>
      <c r="D73" s="14" t="s">
        <v>231</v>
      </c>
      <c r="E73" s="14" t="s">
        <v>232</v>
      </c>
      <c r="F73" s="37">
        <v>10700</v>
      </c>
      <c r="G73" s="23">
        <v>10876336</v>
      </c>
      <c r="H73" s="23">
        <v>0.51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>
        <f>SUM($G$33:$G$73)</f>
        <v>871918397.77999997</v>
      </c>
      <c r="H74" s="23">
        <f>(G74/$O$2) *100</f>
        <v>40.558483965725024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27</v>
      </c>
      <c r="C75" s="16"/>
      <c r="D75" s="13"/>
      <c r="E75" s="13"/>
      <c r="F75" s="38"/>
      <c r="G75" s="23"/>
      <c r="H75" s="28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9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10</v>
      </c>
      <c r="C79" s="13"/>
      <c r="D79" s="13"/>
      <c r="E79" s="13"/>
      <c r="F79" s="38"/>
      <c r="G79" s="23"/>
      <c r="H79" s="23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28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0" t="s">
        <v>32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2" t="s">
        <v>29</v>
      </c>
      <c r="C85" s="13"/>
      <c r="D85" s="13"/>
      <c r="E85" s="13"/>
      <c r="F85" s="38"/>
      <c r="G85" s="23"/>
      <c r="H85" s="29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233</v>
      </c>
      <c r="C86" s="14"/>
      <c r="D86" s="14" t="s">
        <v>234</v>
      </c>
      <c r="E86" s="14" t="s">
        <v>235</v>
      </c>
      <c r="F86" s="37"/>
      <c r="G86" s="23">
        <v>1096823.77</v>
      </c>
      <c r="H86" s="23">
        <v>0.05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236</v>
      </c>
      <c r="C87" s="14"/>
      <c r="D87" s="14" t="s">
        <v>237</v>
      </c>
      <c r="E87" s="14" t="s">
        <v>228</v>
      </c>
      <c r="F87" s="37"/>
      <c r="G87" s="23">
        <v>150866150.08000001</v>
      </c>
      <c r="H87" s="23">
        <v>7.02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238</v>
      </c>
      <c r="C88" s="14"/>
      <c r="D88" s="14" t="s">
        <v>227</v>
      </c>
      <c r="E88" s="14" t="s">
        <v>228</v>
      </c>
      <c r="F88" s="37"/>
      <c r="G88" s="23">
        <v>126205.97</v>
      </c>
      <c r="H88" s="23">
        <v>0.01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SUM($G$86:$G$88)</f>
        <v>152089179.82000002</v>
      </c>
      <c r="H89" s="23">
        <f>(G89/$O$2) *100</f>
        <v>7.0746374623995054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2" t="s">
        <v>30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239</v>
      </c>
      <c r="C91" s="14"/>
      <c r="D91" s="14" t="s">
        <v>240</v>
      </c>
      <c r="E91" s="14" t="s">
        <v>241</v>
      </c>
      <c r="F91" s="37"/>
      <c r="G91" s="23">
        <v>70237158.469999999</v>
      </c>
      <c r="H91" s="23">
        <v>3.27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>
        <f>SUM($G$91)</f>
        <v>70237158.469999999</v>
      </c>
      <c r="H92" s="23">
        <f>(G92/$O$2) *100</f>
        <v>3.2671780671869275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11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25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242</v>
      </c>
      <c r="C96" s="14"/>
      <c r="D96" s="14" t="s">
        <v>243</v>
      </c>
      <c r="E96" s="14" t="s">
        <v>244</v>
      </c>
      <c r="F96" s="37"/>
      <c r="G96" s="23">
        <v>65111.48</v>
      </c>
      <c r="H96" s="23"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>
        <f>SUM($G$96)</f>
        <v>65111.48</v>
      </c>
      <c r="H97" s="23">
        <f>(G97/$O$2) *100</f>
        <v>3.0287500806135655E-3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17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18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26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22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19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31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5</v>
      </c>
      <c r="C109" s="13"/>
      <c r="D109" s="13"/>
      <c r="E109" s="13"/>
      <c r="F109" s="38"/>
      <c r="G109" s="23"/>
      <c r="H109" s="23">
        <f>(G109/$O$2) *100</f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0" t="s">
        <v>20</v>
      </c>
      <c r="C110" s="13"/>
      <c r="D110" s="13"/>
      <c r="E110" s="13"/>
      <c r="F110" s="38"/>
      <c r="G110" s="23"/>
      <c r="H110" s="28"/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245</v>
      </c>
      <c r="C111" s="14"/>
      <c r="D111" s="14" t="s">
        <v>227</v>
      </c>
      <c r="E111" s="14" t="s">
        <v>228</v>
      </c>
      <c r="F111" s="37"/>
      <c r="G111" s="23">
        <v>174343.03</v>
      </c>
      <c r="H111" s="23">
        <v>0.01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>
        <f>SUM($G$111)</f>
        <v>174343.03</v>
      </c>
      <c r="H112" s="23">
        <f>(G112/$O$2) *100</f>
        <v>8.1098059231169868E-3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0" t="s">
        <v>34</v>
      </c>
      <c r="C113" s="13"/>
      <c r="D113" s="13"/>
      <c r="E113" s="13"/>
      <c r="F113" s="38"/>
      <c r="G113" s="23"/>
      <c r="H113" s="28"/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1" t="s">
        <v>5</v>
      </c>
      <c r="C114" s="13"/>
      <c r="D114" s="13"/>
      <c r="E114" s="13"/>
      <c r="F114" s="38"/>
      <c r="G114" s="23"/>
      <c r="H114" s="23">
        <f>(G114/$O$2) *100</f>
        <v>0</v>
      </c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7"/>
      <c r="B115" s="10" t="s">
        <v>23</v>
      </c>
      <c r="C115" s="15"/>
      <c r="D115" s="15"/>
      <c r="E115" s="15"/>
      <c r="F115" s="39"/>
      <c r="G115" s="24">
        <f>G114+G112+G109+G107+G105+G103+G101+G99+G97+G94+G92+G89+G84+G82+G80+G78+G76+G74+G31+G29+G15</f>
        <v>2149780545.3399997</v>
      </c>
      <c r="H115" s="24">
        <v>100</v>
      </c>
      <c r="I115" s="7"/>
      <c r="J115" s="33">
        <v>2149780545.3400002</v>
      </c>
      <c r="K115" s="17">
        <f>ROUND(G115,2)-ROUND(J115,2)</f>
        <v>0</v>
      </c>
      <c r="L115" s="7"/>
      <c r="M115" s="7"/>
      <c r="N115" s="7"/>
      <c r="O115" s="7"/>
    </row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2024-06-10T14:00:11Z</dcterms:modified>
</cp:coreProperties>
</file>