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3-04_портфели\"/>
    </mc:Choice>
  </mc:AlternateContent>
  <xr:revisionPtr revIDLastSave="0" documentId="8_{740B0890-040C-43F2-B385-2A47C5AE861F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портфеля'!$A$33:$O$74</definedName>
    <definedName name="Report10">'Состав портфеля'!$A$76:$O$76</definedName>
    <definedName name="Report11">'Состав портфеля'!$A$78:$O$78</definedName>
    <definedName name="Report12">'Состав портфеля'!$A$80:$O$80</definedName>
    <definedName name="Report13">'Состав портфеля'!$A$82:$O$82</definedName>
    <definedName name="Report14">'Состав портфеля'!$A$84:$O$84</definedName>
    <definedName name="Report15">'Состав портфеля'!$A$86:$O$89</definedName>
    <definedName name="Report16">'Состав портфеля'!$A$91:$O$91</definedName>
    <definedName name="Report17">'Состав портфеля'!$A$93:$O$93</definedName>
    <definedName name="Report18">'Состав портфеля'!$A$95:$O$96</definedName>
    <definedName name="Report19">'Состав портфеля'!$A$98:$O$98</definedName>
    <definedName name="Report20">'Состав портфеля'!$A$100:$O$100</definedName>
    <definedName name="Report21">'Состав портфеля'!$A$102:$O$102</definedName>
    <definedName name="Report22">'Состав портфеля'!$A$104:$O$104</definedName>
    <definedName name="Report23">'Состав портфеля'!$A$106:$O$106</definedName>
    <definedName name="Report24">'Состав портфеля'!$A$108:$O$108</definedName>
    <definedName name="Report25">'Состав портфеля'!$A$110:$O$112</definedName>
    <definedName name="Report26">'Состав портфеля'!$A$114:$O$114</definedName>
    <definedName name="Report27">'Состав портфеля'!$A$115:$K$115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2" i="12" l="1"/>
  <c r="G115" i="12" s="1"/>
  <c r="K115" i="12" s="1"/>
  <c r="G96" i="12"/>
  <c r="G89" i="12"/>
  <c r="G74" i="12"/>
  <c r="G29" i="12"/>
  <c r="G15" i="12"/>
  <c r="B5" i="9"/>
  <c r="B3" i="12" l="1"/>
  <c r="O1" i="12" l="1"/>
  <c r="O2" i="12" l="1"/>
  <c r="H114" i="12" s="1"/>
  <c r="H108" i="12" l="1"/>
  <c r="H112" i="12"/>
  <c r="H104" i="12"/>
  <c r="H106" i="12"/>
  <c r="H100" i="12"/>
  <c r="H102" i="12"/>
  <c r="H96" i="12"/>
  <c r="H98" i="12"/>
  <c r="H91" i="12"/>
  <c r="H93" i="12"/>
  <c r="H84" i="12"/>
  <c r="H89" i="12"/>
  <c r="H80" i="12"/>
  <c r="H82" i="12"/>
  <c r="H76" i="12"/>
  <c r="H78" i="12"/>
  <c r="H31" i="12"/>
  <c r="H74" i="12"/>
  <c r="H15" i="12"/>
  <c r="H29" i="12"/>
  <c r="B2" i="12"/>
</calcChain>
</file>

<file path=xl/sharedStrings.xml><?xml version="1.0" encoding="utf-8"?>
<sst xmlns="http://schemas.openxmlformats.org/spreadsheetml/2006/main" count="329" uniqueCount="242">
  <si>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</si>
  <si>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</si>
  <si>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</si>
  <si>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</si>
  <si>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</si>
  <si>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</si>
  <si>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</si>
  <si>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</si>
  <si>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</si>
  <si>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</si>
  <si>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</si>
  <si>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</si>
  <si>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</si>
  <si>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</si>
  <si>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</si>
  <si>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</si>
  <si>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</si>
  <si>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</si>
  <si>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</si>
  <si>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</si>
  <si>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</si>
  <si>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</si>
  <si>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</si>
  <si>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</si>
  <si>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</si>
  <si>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</si>
  <si>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</si>
  <si>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</si>
  <si>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</si>
  <si>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</si>
  <si>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</si>
  <si>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</si>
  <si>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</si>
  <si>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</si>
  <si>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</si>
  <si>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</si>
  <si>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</si>
  <si>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</si>
  <si>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</si>
  <si>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</si>
  <si>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</si>
  <si>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</si>
  <si>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</si>
  <si>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29.12.2023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</si>
  <si>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</si>
  <si>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</si>
  <si>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</si>
  <si>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</si>
  <si>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</si>
  <si>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</si>
  <si>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</si>
  <si>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</si>
  <si>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</si>
  <si>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26226RMFS</t>
  </si>
  <si>
    <t>RU000A0ZZYW2</t>
  </si>
  <si>
    <t>26236RMFS</t>
  </si>
  <si>
    <t>RU000A102BT8</t>
  </si>
  <si>
    <t>26237RMFS</t>
  </si>
  <si>
    <t>RU000A1038Z7</t>
  </si>
  <si>
    <t>29024RMFS</t>
  </si>
  <si>
    <t>RU000A1066D5</t>
  </si>
  <si>
    <t>29025RMFS</t>
  </si>
  <si>
    <t>RU000A106Z61</t>
  </si>
  <si>
    <t>46023RMFS</t>
  </si>
  <si>
    <t>RU000A0JRTL6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</si>
  <si>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</si>
  <si>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</si>
  <si>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</si>
  <si>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</si>
  <si>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</si>
  <si>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</si>
  <si>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</si>
  <si>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</si>
  <si>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</si>
  <si>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</si>
  <si>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</si>
  <si>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</si>
  <si>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</si>
  <si>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</si>
  <si>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</si>
  <si>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</si>
  <si>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</si>
  <si>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</si>
  <si>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</si>
  <si>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</si>
  <si>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</si>
  <si>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</si>
  <si>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</si>
  <si>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</si>
  <si>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</si>
  <si>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</si>
  <si>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</si>
  <si>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</si>
  <si>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</si>
  <si>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</si>
  <si>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</si>
  <si>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</si>
  <si>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</si>
  <si>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</si>
  <si>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</si>
  <si>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</si>
  <si>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</si>
  <si>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</si>
  <si>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</si>
  <si>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</si>
  <si>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</si>
  <si>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</si>
  <si>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</si>
  <si>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</si>
  <si>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</si>
  <si>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</si>
  <si>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</si>
  <si>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</si>
  <si>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</si>
  <si>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</si>
  <si>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</si>
  <si>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</si>
  <si>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</si>
  <si>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</si>
  <si>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</si>
  <si>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</si>
  <si>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</si>
  <si>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</si>
  <si>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</si>
  <si>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</si>
  <si>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</si>
  <si>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</si>
  <si>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</si>
  <si>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</si>
  <si>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</si>
  <si>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</si>
  <si>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</si>
  <si>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</si>
  <si>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</si>
  <si>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</si>
  <si>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</si>
  <si>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</si>
  <si>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</si>
  <si>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</si>
  <si>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</si>
  <si>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</si>
  <si>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</si>
  <si>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</si>
  <si>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4B02-03-00011-T-006P</t>
  </si>
  <si>
    <t>RU000A1076P8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</si>
  <si>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</si>
  <si>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</si>
  <si>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</si>
  <si>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</si>
  <si>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</si>
  <si>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</si>
  <si>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</si>
  <si>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</si>
  <si>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</si>
  <si>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</si>
  <si>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</si>
  <si>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</si>
  <si>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</si>
  <si>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</si>
  <si>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</si>
  <si>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</si>
  <si>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</si>
  <si>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</si>
  <si>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</si>
  <si>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</si>
  <si>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</si>
  <si>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</si>
  <si>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</si>
  <si>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</si>
  <si>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</si>
  <si>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</si>
  <si>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</si>
  <si>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</si>
  <si>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</si>
  <si>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</si>
  <si>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</si>
  <si>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</si>
  <si>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</si>
  <si>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</si>
  <si>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</si>
  <si>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</si>
  <si>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</si>
  <si>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</si>
  <si>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</si>
  <si>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</si>
  <si>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</si>
  <si>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</si>
  <si>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</si>
  <si>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</si>
  <si>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</si>
  <si>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</si>
  <si>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</si>
  <si>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</si>
  <si>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</si>
  <si>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</si>
  <si>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</si>
  <si>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</si>
  <si>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</si>
  <si>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</si>
  <si>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4B02-11-36400-R-002P</t>
  </si>
  <si>
    <t>RU000A107ET1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</si>
  <si>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</si>
  <si>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</si>
  <si>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</si>
  <si>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</si>
  <si>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</si>
  <si>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</si>
  <si>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</si>
  <si>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</si>
  <si>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</si>
  <si>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</si>
  <si>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</si>
  <si>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</si>
  <si>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</si>
  <si>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</si>
  <si>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</si>
  <si>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</si>
  <si>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</si>
  <si>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</si>
  <si>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</si>
  <si>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</si>
  <si>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</si>
  <si>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</si>
  <si>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</si>
  <si>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</si>
  <si>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</si>
  <si>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</si>
  <si>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</si>
  <si>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</si>
  <si>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</si>
  <si>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</si>
  <si>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</si>
  <si>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</si>
  <si>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</si>
  <si>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</si>
  <si>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</si>
  <si>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</si>
  <si>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</si>
  <si>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</si>
  <si>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</si>
  <si>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Банк ГПБ (АО), М2-4858/2017 (Подтв. №20231228004195 от 28.12.2023), 20.07.2017</t>
  </si>
  <si>
    <t>ПАО Сбербанк, 01869855 (Подтв. №9038/1869/000462 от 26.12.2023),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</si>
</sst>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45289</v>
      </c>
      <c r="G6" s="3">
        <v>45289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731860170.89999998</v>
      </c>
      <c r="C7">
        <v>255007129.93000001</v>
      </c>
      <c r="D7">
        <v>887387266.52999997</v>
      </c>
      <c r="F7">
        <v>0</v>
      </c>
      <c r="H7">
        <v>354257465.95999998</v>
      </c>
      <c r="I7">
        <v>0</v>
      </c>
      <c r="M7">
        <v>400477.65</v>
      </c>
      <c r="N7">
        <v>117</v>
      </c>
    </row>
    <row r="8" spans="1:14" x14ac:dyDescent="0.25">
      <c r="A8" t="s">
        <v>41</v>
      </c>
      <c r="B8">
        <v>2228912510.9699998</v>
      </c>
    </row>
    <row r="9" spans="1:14" x14ac:dyDescent="0.25">
      <c r="A9" t="s">
        <v>42</v>
      </c>
      <c r="B9" s="2" t="s">
        <v>43</v>
      </c>
      <c r="C9">
        <v>2228912510.9699998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2228912510.9699998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45289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29.12.2023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2228912510.9699998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20000</v>
      </c>
      <c r="G7" s="23">
        <v>20608600</v>
      </c>
      <c r="H7" s="23">
        <v>0.92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52462</v>
      </c>
      <c r="G8" s="23">
        <v>46840696.700000003</v>
      </c>
      <c r="H8" s="23">
        <v>2.1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12861</v>
      </c>
      <c r="G9" s="23">
        <v>12055772.789999999</v>
      </c>
      <c r="H9" s="23">
        <v>0.54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92104</v>
      </c>
      <c r="G10" s="23">
        <v>74589503.359999999</v>
      </c>
      <c r="H10" s="23">
        <v>3.35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100678344</v>
      </c>
      <c r="H11" s="23">
        <v>4.5199999999999996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339995</v>
      </c>
      <c r="G12" s="23">
        <v>342748959.5</v>
      </c>
      <c r="H12" s="23">
        <v>15.38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129233</v>
      </c>
      <c r="G13" s="23">
        <v>129355771.34999999</v>
      </c>
      <c r="H13" s="23">
        <v>5.8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16600</v>
      </c>
      <c r="G14" s="23">
        <v>4982523.2</v>
      </c>
      <c r="H14" s="23">
        <v>0.22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731860170.9000001</v>
      </c>
      <c r="H15" s="23">
        <f>(G15/$O$2) *100</f>
        <v>32.83485409579859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11184978.83</v>
      </c>
      <c r="H17" s="23">
        <v>0.5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11768320.6</v>
      </c>
      <c r="H18" s="23">
        <v>0.53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22929550</v>
      </c>
      <c r="H19" s="23">
        <v>1.03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31836276.359999999</v>
      </c>
      <c r="H20" s="23">
        <v>1.43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8335740</v>
      </c>
      <c r="H21" s="23">
        <v>0.37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17305295</v>
      </c>
      <c r="H22" s="23">
        <v>0.78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13434540</v>
      </c>
      <c r="H23" s="23">
        <v>0.6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97247</v>
      </c>
      <c r="G24" s="23">
        <v>12212183.810000001</v>
      </c>
      <c r="H24" s="23">
        <v>0.55000000000000004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637</v>
      </c>
      <c r="G25" s="23">
        <v>310759.17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59902749.280000001</v>
      </c>
      <c r="H26" s="23">
        <v>2.69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15547736.880000001</v>
      </c>
      <c r="H27" s="23">
        <v>0.7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50239000</v>
      </c>
      <c r="H28" s="23">
        <v>2.25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255007129.93000001</v>
      </c>
      <c r="H29" s="23">
        <f>(G29/$O$2) *100</f>
        <v>11.440876601254462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18691907.949999999</v>
      </c>
      <c r="H33" s="23">
        <v>0.84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10788726.5</v>
      </c>
      <c r="H34" s="23">
        <v>0.48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16694048</v>
      </c>
      <c r="H35" s="23">
        <v>0.75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109</v>
      </c>
      <c r="E36" s="14" t="s">
        <v>110</v>
      </c>
      <c r="F36" s="37">
        <v>14300</v>
      </c>
      <c r="G36" s="23">
        <v>14898884</v>
      </c>
      <c r="H36" s="23">
        <v>0.67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27845</v>
      </c>
      <c r="G37" s="23">
        <v>27342119.300000001</v>
      </c>
      <c r="H37" s="23">
        <v>1.23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30171</v>
      </c>
      <c r="G38" s="23">
        <v>14795858.4</v>
      </c>
      <c r="H38" s="23">
        <v>0.66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19000</v>
      </c>
      <c r="G39" s="23">
        <v>18083820</v>
      </c>
      <c r="H39" s="23">
        <v>0.81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3735</v>
      </c>
      <c r="G40" s="23">
        <v>3663549.45</v>
      </c>
      <c r="H40" s="23">
        <v>0.16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38735</v>
      </c>
      <c r="G41" s="23">
        <v>37573724.700000003</v>
      </c>
      <c r="H41" s="23">
        <v>1.69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73043</v>
      </c>
      <c r="G42" s="23">
        <v>35783765.700000003</v>
      </c>
      <c r="H42" s="23">
        <v>1.61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109</v>
      </c>
      <c r="E43" s="14" t="s">
        <v>110</v>
      </c>
      <c r="F43" s="37">
        <v>7850</v>
      </c>
      <c r="G43" s="23">
        <v>7572895</v>
      </c>
      <c r="H43" s="23">
        <v>0.34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119</v>
      </c>
      <c r="E44" s="14" t="s">
        <v>120</v>
      </c>
      <c r="F44" s="37">
        <v>1547</v>
      </c>
      <c r="G44" s="23">
        <v>1472434.6</v>
      </c>
      <c r="H44" s="23">
        <v>7.0000000000000007E-2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123</v>
      </c>
      <c r="E45" s="14" t="s">
        <v>124</v>
      </c>
      <c r="F45" s="37">
        <v>87000</v>
      </c>
      <c r="G45" s="23">
        <v>80864760</v>
      </c>
      <c r="H45" s="23">
        <v>3.63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109</v>
      </c>
      <c r="E46" s="14" t="s">
        <v>110</v>
      </c>
      <c r="F46" s="37">
        <v>88400</v>
      </c>
      <c r="G46" s="23">
        <v>91476320</v>
      </c>
      <c r="H46" s="23">
        <v>4.0999999999999996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70000</v>
      </c>
      <c r="G47" s="23">
        <v>68267500</v>
      </c>
      <c r="H47" s="23">
        <v>3.06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22549</v>
      </c>
      <c r="G48" s="23">
        <v>8359027.0499999998</v>
      </c>
      <c r="H48" s="23">
        <v>0.38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549</v>
      </c>
      <c r="G49" s="23">
        <v>525360.06000000006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109</v>
      </c>
      <c r="E50" s="14" t="s">
        <v>110</v>
      </c>
      <c r="F50" s="37">
        <v>14850</v>
      </c>
      <c r="G50" s="23">
        <v>13675216.5</v>
      </c>
      <c r="H50" s="23">
        <v>0.61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52536</v>
      </c>
      <c r="G51" s="23">
        <v>52525492.799999997</v>
      </c>
      <c r="H51" s="23">
        <v>2.36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39800</v>
      </c>
      <c r="G52" s="23">
        <v>38500530</v>
      </c>
      <c r="H52" s="23">
        <v>1.73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123</v>
      </c>
      <c r="E53" s="14" t="s">
        <v>124</v>
      </c>
      <c r="F53" s="37">
        <v>37150</v>
      </c>
      <c r="G53" s="23">
        <v>33516358.5</v>
      </c>
      <c r="H53" s="23">
        <v>1.5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151</v>
      </c>
      <c r="E54" s="14" t="s">
        <v>152</v>
      </c>
      <c r="F54" s="37">
        <v>27212</v>
      </c>
      <c r="G54" s="23">
        <v>13457136.75</v>
      </c>
      <c r="H54" s="23">
        <v>0.6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195</v>
      </c>
      <c r="G55" s="23">
        <v>183514.5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18000</v>
      </c>
      <c r="G56" s="23">
        <v>17890740</v>
      </c>
      <c r="H56" s="23">
        <v>0.8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30000</v>
      </c>
      <c r="G57" s="23">
        <v>28661700</v>
      </c>
      <c r="H57" s="23">
        <v>1.29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500</v>
      </c>
      <c r="G58" s="23">
        <v>453475</v>
      </c>
      <c r="H58" s="23">
        <v>0.02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1421</v>
      </c>
      <c r="G59" s="23">
        <v>1301508.1100000001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101</v>
      </c>
      <c r="E60" s="14" t="s">
        <v>102</v>
      </c>
      <c r="F60" s="37">
        <v>39895</v>
      </c>
      <c r="G60" s="23">
        <v>39033268</v>
      </c>
      <c r="H60" s="23">
        <v>1.75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195</v>
      </c>
      <c r="E61" s="14" t="s">
        <v>196</v>
      </c>
      <c r="F61" s="37">
        <v>50979</v>
      </c>
      <c r="G61" s="23">
        <v>49555156.530000001</v>
      </c>
      <c r="H61" s="23">
        <v>2.2200000000000002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189</v>
      </c>
      <c r="E62" s="14" t="s">
        <v>190</v>
      </c>
      <c r="F62" s="37">
        <v>1700</v>
      </c>
      <c r="G62" s="23">
        <v>1675452</v>
      </c>
      <c r="H62" s="23">
        <v>0.08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181</v>
      </c>
      <c r="E63" s="14" t="s">
        <v>182</v>
      </c>
      <c r="F63" s="37">
        <v>8200</v>
      </c>
      <c r="G63" s="23">
        <v>8209922</v>
      </c>
      <c r="H63" s="23">
        <v>0.37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203</v>
      </c>
      <c r="E64" s="14" t="s">
        <v>204</v>
      </c>
      <c r="F64" s="37">
        <v>10000</v>
      </c>
      <c r="G64" s="23">
        <v>10163700</v>
      </c>
      <c r="H64" s="23">
        <v>0.46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10000</v>
      </c>
      <c r="G65" s="23">
        <v>3756400</v>
      </c>
      <c r="H65" s="23">
        <v>0.17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189</v>
      </c>
      <c r="E66" s="14" t="s">
        <v>190</v>
      </c>
      <c r="F66" s="37">
        <v>6000</v>
      </c>
      <c r="G66" s="23">
        <v>5557440</v>
      </c>
      <c r="H66" s="23">
        <v>0.25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189</v>
      </c>
      <c r="E67" s="14" t="s">
        <v>190</v>
      </c>
      <c r="F67" s="37">
        <v>2732</v>
      </c>
      <c r="G67" s="23">
        <v>2407329.12</v>
      </c>
      <c r="H67" s="23">
        <v>0.11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189</v>
      </c>
      <c r="E68" s="14" t="s">
        <v>190</v>
      </c>
      <c r="F68" s="37">
        <v>2556</v>
      </c>
      <c r="G68" s="23">
        <v>2318777.64</v>
      </c>
      <c r="H68" s="23">
        <v>0.1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217</v>
      </c>
      <c r="E69" s="14" t="s">
        <v>218</v>
      </c>
      <c r="F69" s="37">
        <v>46850</v>
      </c>
      <c r="G69" s="23">
        <v>45298328</v>
      </c>
      <c r="H69" s="23">
        <v>2.0299999999999998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101</v>
      </c>
      <c r="E70" s="14" t="s">
        <v>102</v>
      </c>
      <c r="F70" s="37">
        <v>32600</v>
      </c>
      <c r="G70" s="23">
        <v>33087696</v>
      </c>
      <c r="H70" s="23">
        <v>1.48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223</v>
      </c>
      <c r="E71" s="14" t="s">
        <v>224</v>
      </c>
      <c r="F71" s="37">
        <v>20000</v>
      </c>
      <c r="G71" s="23">
        <v>17240000</v>
      </c>
      <c r="H71" s="23">
        <v>0.77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225</v>
      </c>
      <c r="C72" s="14" t="s">
        <v>226</v>
      </c>
      <c r="D72" s="14" t="s">
        <v>227</v>
      </c>
      <c r="E72" s="14" t="s">
        <v>228</v>
      </c>
      <c r="F72" s="37">
        <v>10700</v>
      </c>
      <c r="G72" s="23">
        <v>10627347</v>
      </c>
      <c r="H72" s="23">
        <v>0.48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229</v>
      </c>
      <c r="C73" s="14" t="s">
        <v>230</v>
      </c>
      <c r="D73" s="14" t="s">
        <v>227</v>
      </c>
      <c r="E73" s="14" t="s">
        <v>228</v>
      </c>
      <c r="F73" s="37">
        <v>1423</v>
      </c>
      <c r="G73" s="23">
        <v>1436077.37</v>
      </c>
      <c r="H73" s="23">
        <v>0.06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SUM($G$33:$G$73)</f>
        <v>887387266.52999997</v>
      </c>
      <c r="H74" s="23">
        <f>(G74/$O$2) *100</f>
        <v>39.812566090528975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27</v>
      </c>
      <c r="C75" s="16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9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10</v>
      </c>
      <c r="C79" s="13"/>
      <c r="D79" s="13"/>
      <c r="E79" s="13"/>
      <c r="F79" s="38"/>
      <c r="G79" s="23"/>
      <c r="H79" s="23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28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32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29</v>
      </c>
      <c r="C85" s="13"/>
      <c r="D85" s="13"/>
      <c r="E85" s="13"/>
      <c r="F85" s="38"/>
      <c r="G85" s="23"/>
      <c r="H85" s="29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231</v>
      </c>
      <c r="C86" s="14"/>
      <c r="D86" s="14" t="s">
        <v>232</v>
      </c>
      <c r="E86" s="14" t="s">
        <v>233</v>
      </c>
      <c r="F86" s="37"/>
      <c r="G86" s="23">
        <v>22326111.620000001</v>
      </c>
      <c r="H86" s="23">
        <v>1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234</v>
      </c>
      <c r="C87" s="14"/>
      <c r="D87" s="14" t="s">
        <v>235</v>
      </c>
      <c r="E87" s="14" t="s">
        <v>224</v>
      </c>
      <c r="F87" s="37"/>
      <c r="G87" s="23">
        <v>331820824.55000001</v>
      </c>
      <c r="H87" s="23">
        <v>14.89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236</v>
      </c>
      <c r="C88" s="14"/>
      <c r="D88" s="14" t="s">
        <v>223</v>
      </c>
      <c r="E88" s="14" t="s">
        <v>224</v>
      </c>
      <c r="F88" s="37"/>
      <c r="G88" s="23">
        <v>110529.79</v>
      </c>
      <c r="H88" s="23"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SUM($G$86:$G$88)</f>
        <v>354257465.96000004</v>
      </c>
      <c r="H89" s="23">
        <f>(G89/$O$2) *100</f>
        <v>15.893735811363491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30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25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237</v>
      </c>
      <c r="C95" s="14"/>
      <c r="D95" s="14" t="s">
        <v>238</v>
      </c>
      <c r="E95" s="14" t="s">
        <v>239</v>
      </c>
      <c r="F95" s="37"/>
      <c r="G95" s="23">
        <v>5982.29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SUM($G$95)</f>
        <v>5982.29</v>
      </c>
      <c r="H96" s="23">
        <f>(G96/$O$2) *100</f>
        <v>2.6839501194223946E-4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17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18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26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22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19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31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/>
      <c r="H108" s="23">
        <f>(G108/$O$2) *100</f>
        <v>0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20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240</v>
      </c>
      <c r="C110" s="14"/>
      <c r="D110" s="14" t="s">
        <v>232</v>
      </c>
      <c r="E110" s="14" t="s">
        <v>233</v>
      </c>
      <c r="F110" s="37"/>
      <c r="G110" s="23">
        <v>7360.57</v>
      </c>
      <c r="H110" s="23"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241</v>
      </c>
      <c r="C111" s="14"/>
      <c r="D111" s="14" t="s">
        <v>223</v>
      </c>
      <c r="E111" s="14" t="s">
        <v>224</v>
      </c>
      <c r="F111" s="37"/>
      <c r="G111" s="23">
        <v>387134.79</v>
      </c>
      <c r="H111" s="23">
        <v>0.02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>
        <f>SUM($G$110:$G$111)</f>
        <v>394495.36</v>
      </c>
      <c r="H112" s="23">
        <f>(G112/$O$2) *100</f>
        <v>1.7699006042561968E-2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0" t="s">
        <v>34</v>
      </c>
      <c r="C113" s="13"/>
      <c r="D113" s="13"/>
      <c r="E113" s="13"/>
      <c r="F113" s="38"/>
      <c r="G113" s="23"/>
      <c r="H113" s="28"/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5</v>
      </c>
      <c r="C114" s="13"/>
      <c r="D114" s="13"/>
      <c r="E114" s="13"/>
      <c r="F114" s="38"/>
      <c r="G114" s="23"/>
      <c r="H114" s="23">
        <f>(G114/$O$2) *100</f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7"/>
      <c r="B115" s="10" t="s">
        <v>23</v>
      </c>
      <c r="C115" s="15"/>
      <c r="D115" s="15"/>
      <c r="E115" s="15"/>
      <c r="F115" s="39"/>
      <c r="G115" s="24">
        <f>G114+G112+G108+G106+G104+G102+G100+G98+G96+G93+G91+G89+G84+G82+G80+G78+G76+G74+G31+G29+G15</f>
        <v>2228912510.9700003</v>
      </c>
      <c r="H115" s="24">
        <v>100</v>
      </c>
      <c r="I115" s="7"/>
      <c r="J115" s="33">
        <v>2228912510.9699998</v>
      </c>
      <c r="K115" s="17">
        <f>ROUND(G115,2)-ROUND(J115,2)</f>
        <v>0</v>
      </c>
      <c r="L115" s="7"/>
      <c r="M115" s="7"/>
      <c r="N115" s="7"/>
      <c r="O115" s="7"/>
    </row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2024-03-06T14:36:57Z</dcterms:modified>
</cp:coreProperties>
</file>