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3-05-15_портфели\"/>
    </mc:Choice>
  </mc:AlternateContent>
  <xr:revisionPtr revIDLastSave="0" documentId="8_{57209875-2584-44FD-8A5D-F7AD90EB48BB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портфеля'!$A$7:$O$17</definedName>
    <definedName name="Report07">'Состав портфеля'!$A$19:$O$31</definedName>
    <definedName name="Report08">'Состав портфеля'!$A$33:$O$33</definedName>
    <definedName name="Report09">'Состав портфеля'!$A$35:$O$77</definedName>
    <definedName name="Report10">'Состав портфеля'!$A$79:$O$79</definedName>
    <definedName name="Report11">'Состав портфеля'!$A$81:$O$82</definedName>
    <definedName name="Report12">'Состав портфеля'!$A$84:$O$84</definedName>
    <definedName name="Report13">'Состав портфеля'!$A$86:$O$86</definedName>
    <definedName name="Report14">'Состав портфеля'!$A$88:$O$88</definedName>
    <definedName name="Report15">'Состав портфеля'!$A$90:$O$94</definedName>
    <definedName name="Report16">'Состав портфеля'!$A$96:$O$96</definedName>
    <definedName name="Report17">'Состав портфеля'!$A$98:$O$98</definedName>
    <definedName name="Report18">'Состав портфеля'!$A$100:$O$101</definedName>
    <definedName name="Report19">'Состав портфеля'!$A$103:$O$103</definedName>
    <definedName name="Report20">'Состав портфеля'!$A$105:$O$105</definedName>
    <definedName name="Report21">'Состав портфеля'!$A$107:$O$107</definedName>
    <definedName name="Report22">'Состав портфеля'!$A$109:$O$109</definedName>
    <definedName name="Report23">'Состав портфеля'!$A$111:$O$111</definedName>
    <definedName name="Report24">'Состав портфеля'!$A$113:$O$114</definedName>
    <definedName name="Report25">'Состав портфеля'!$A$116:$O$117</definedName>
    <definedName name="Report26">'Состав портфеля'!$A$119:$O$119</definedName>
    <definedName name="Report27">'Состав портфеля'!$A$120:$K$120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7" i="12" l="1"/>
  <c r="G120" i="12" s="1"/>
  <c r="K120" i="12" s="1"/>
  <c r="G114" i="12"/>
  <c r="G101" i="12"/>
  <c r="G94" i="12"/>
  <c r="G82" i="12"/>
  <c r="G77" i="12"/>
  <c r="G31" i="12"/>
  <c r="G17" i="12"/>
  <c r="B5" i="9"/>
  <c r="B3" i="12" l="1"/>
  <c r="O1" i="12" l="1"/>
  <c r="O2" i="12" l="1"/>
  <c r="H119" i="12" s="1"/>
  <c r="H114" i="12" l="1"/>
  <c r="H117" i="12"/>
  <c r="H109" i="12"/>
  <c r="H111" i="12"/>
  <c r="H105" i="12"/>
  <c r="H107" i="12"/>
  <c r="H101" i="12"/>
  <c r="H103" i="12"/>
  <c r="H96" i="12"/>
  <c r="H98" i="12"/>
  <c r="H88" i="12"/>
  <c r="H94" i="12"/>
  <c r="H84" i="12"/>
  <c r="H86" i="12"/>
  <c r="H79" i="12"/>
  <c r="H82" i="12"/>
  <c r="H33" i="12"/>
  <c r="H77" i="12"/>
  <c r="H17" i="12"/>
  <c r="H31" i="12"/>
  <c r="B2" i="12"/>
</calcChain>
</file>

<file path=xl/sharedStrings.xml><?xml version="1.0" encoding="utf-8"?>
<sst xmlns="http://schemas.openxmlformats.org/spreadsheetml/2006/main" count="348" uniqueCount="258">
  <si>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</si>
  <si>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</si>
  <si>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</si>
  <si>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</si>
  <si>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</si>
  <si>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</si>
  <si>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</si>
  <si>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</si>
  <si>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</si>
  <si>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</si>
  <si>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</si>
  <si>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</si>
  <si>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</si>
  <si>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</si>
  <si>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</si>
  <si>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</si>
  <si>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</si>
  <si>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</si>
  <si>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</si>
  <si>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</si>
  <si>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</si>
  <si>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</si>
  <si>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</si>
  <si>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</si>
  <si>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</si>
  <si>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</si>
  <si>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</si>
  <si>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</si>
  <si>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</si>
  <si>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</si>
  <si>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</si>
  <si>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</si>
  <si>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</si>
  <si>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</si>
  <si>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</si>
  <si>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</si>
  <si>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</si>
  <si>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</si>
  <si>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</si>
  <si>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</si>
  <si>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</si>
  <si>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</si>
  <si>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</si>
  <si>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31.03.2023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</si>
  <si>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</si>
  <si>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</si>
  <si>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</si>
  <si>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</si>
  <si>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</si>
  <si>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</si>
  <si>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</si>
  <si>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</si>
  <si>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</si>
  <si>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26225RMFS</t>
  </si>
  <si>
    <t>RU000A0ZYUB7</t>
  </si>
  <si>
    <t>26226RMFS</t>
  </si>
  <si>
    <t>RU000A0ZZYW2</t>
  </si>
  <si>
    <t>26227RMFS</t>
  </si>
  <si>
    <t>RU000A1007F4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</si>
  <si>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</si>
  <si>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</si>
  <si>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</si>
  <si>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</si>
  <si>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</si>
  <si>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</si>
  <si>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</si>
  <si>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</si>
  <si>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</si>
  <si>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</si>
  <si>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</si>
  <si>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</si>
  <si>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</si>
  <si>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</si>
  <si>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</si>
  <si>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</si>
  <si>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</si>
  <si>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</si>
  <si>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</si>
  <si>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</si>
  <si>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</si>
  <si>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</si>
  <si>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</si>
  <si>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</si>
  <si>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</si>
  <si>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</si>
  <si>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</si>
  <si>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</si>
  <si>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</si>
  <si>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</si>
  <si>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</si>
  <si>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</si>
  <si>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</si>
  <si>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</si>
  <si>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</si>
  <si>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</si>
  <si>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</si>
  <si>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</si>
  <si>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</si>
  <si>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</si>
  <si>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</si>
  <si>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</si>
  <si>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</si>
  <si>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</si>
  <si>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</si>
  <si>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</si>
  <si>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</si>
  <si>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</si>
  <si>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</si>
  <si>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</si>
  <si>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</si>
  <si>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</si>
  <si>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</si>
  <si>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</si>
  <si>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</si>
  <si>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</si>
  <si>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</si>
  <si>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</si>
  <si>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4B02-01-20075-F-001P</t>
  </si>
  <si>
    <t>RU000A100BB0</t>
  </si>
  <si>
    <t>Публичное акционерное общество "РУСАЛ Братский алюминиевый завод"</t>
  </si>
  <si>
    <t>1023800836377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</si>
  <si>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</si>
  <si>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</si>
  <si>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</si>
  <si>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</si>
  <si>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</si>
  <si>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</si>
  <si>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</si>
  <si>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</si>
  <si>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</si>
  <si>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</si>
  <si>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</si>
  <si>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</si>
  <si>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</si>
  <si>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</si>
  <si>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Государственная компания "Российские автомобильные дороги"</t>
  </si>
  <si>
    <t>1097799013652</t>
  </si>
  <si>
    <t>4B02-02-00011-T-004P</t>
  </si>
  <si>
    <t>RU000A105GU8</t>
  </si>
  <si>
    <t>4B02-02-10797-A-001P</t>
  </si>
  <si>
    <t>RU000A1013Y3</t>
  </si>
  <si>
    <t>Публичное акционерное общество "Группа Черкизово"</t>
  </si>
  <si>
    <t>1057748318473</t>
  </si>
  <si>
    <t>4B02-02-12414-F-001P</t>
  </si>
  <si>
    <t>RU000A103133</t>
  </si>
  <si>
    <t>4B02-02-16643-A-002P</t>
  </si>
  <si>
    <t>RU000A104W17</t>
  </si>
  <si>
    <t>4B02-02-60525-P-002P</t>
  </si>
  <si>
    <t>RU000A101MC3</t>
  </si>
  <si>
    <t>Публичное акционерное общество "Магнит"</t>
  </si>
  <si>
    <t>1032304945947</t>
  </si>
  <si>
    <t>4B02-02-87154-H-003P</t>
  </si>
  <si>
    <t>RU000A105SP3</t>
  </si>
  <si>
    <t>Публичное акционерное общество Группа компаний "Сегежа"</t>
  </si>
  <si>
    <t>1207700498279</t>
  </si>
  <si>
    <t>4B02-03-36393-R-001P</t>
  </si>
  <si>
    <t>RU000A100VG7</t>
  </si>
  <si>
    <t>Общество с ограниченной ответственностью "СУЭК-Финанс"</t>
  </si>
  <si>
    <t>1107746282687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</si>
  <si>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</si>
  <si>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</si>
  <si>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</si>
  <si>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</si>
  <si>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</si>
  <si>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</si>
  <si>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</si>
  <si>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</si>
  <si>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</si>
  <si>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</si>
  <si>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</si>
  <si>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</si>
  <si>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</si>
  <si>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</si>
  <si>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</si>
  <si>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</si>
  <si>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4B02-04-36393-R-001P</t>
  </si>
  <si>
    <t>RU000A100Y50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</si>
  <si>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</si>
  <si>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</si>
  <si>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</si>
  <si>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</si>
  <si>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</si>
  <si>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</si>
  <si>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4B02-05-00122-A</t>
  </si>
  <si>
    <t>RU000A0JUCS1</t>
  </si>
  <si>
    <t>4B02-06-00122-A</t>
  </si>
  <si>
    <t>RU000A0JUCR3</t>
  </si>
  <si>
    <t>4B02-06-00146-A-001P</t>
  </si>
  <si>
    <t>RU000A0ZYXV9</t>
  </si>
  <si>
    <t>Публичное акционерное общество "Газпром нефть"</t>
  </si>
  <si>
    <t>1025501701686</t>
  </si>
  <si>
    <t>4B02-06-01669-A-001P</t>
  </si>
  <si>
    <t>RU000A0JXN21</t>
  </si>
  <si>
    <t>Публичное акционерное общество "Акционерная финансовая корпорация "Система"</t>
  </si>
  <si>
    <t>1027700003891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</si>
  <si>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</si>
  <si>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</si>
  <si>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</si>
  <si>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</si>
  <si>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</si>
  <si>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</si>
  <si>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4B02-07-36400-R-001P</t>
  </si>
  <si>
    <t>RU000A105GE2</t>
  </si>
  <si>
    <t>ОБЩЕСТВО С ОГРАНИЧЕННОЙ ОТВЕТСТВЕННОСТЬЮ "ГАЗПРОМ КАПИТАЛ"</t>
  </si>
  <si>
    <t>1087746212388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</si>
  <si>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</si>
  <si>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</si>
  <si>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</si>
  <si>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</si>
  <si>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</si>
  <si>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</si>
  <si>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4B02-12-01669-A-001P</t>
  </si>
  <si>
    <t>RU000A101012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</si>
  <si>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</si>
  <si>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</si>
  <si>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</si>
  <si>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</si>
  <si>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</si>
  <si>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</si>
  <si>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</si>
  <si>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</si>
  <si>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</si>
  <si>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</si>
  <si>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</si>
  <si>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</si>
  <si>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</si>
  <si>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</si>
  <si>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</si>
  <si>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</si>
  <si>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</si>
  <si>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</si>
  <si>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</si>
  <si>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</si>
  <si>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</si>
  <si>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</si>
  <si>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</si>
  <si>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</si>
  <si>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</si>
  <si>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</si>
  <si>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</si>
  <si>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</si>
  <si>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</si>
  <si>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</si>
  <si>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</si>
  <si>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</si>
  <si>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</si>
  <si>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</si>
  <si>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</si>
  <si>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</si>
  <si>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</si>
  <si>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</si>
  <si>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</si>
  <si>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</si>
  <si>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</si>
  <si>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</si>
  <si>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</si>
  <si>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</si>
  <si>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№9038/1869/000403 от 20.03.2023),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</si>
</sst>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4.25" x14ac:dyDescent="0.2"/>
  <sheetData>
    <row r="5" spans="1:14" x14ac:dyDescent="0.2">
      <c r="A5" s="1" t="s">
        <v>0</v>
      </c>
      <c r="B5" t="e">
        <f>XLR_ERRNAME</f>
        <v>#NAME?</v>
      </c>
    </row>
    <row r="6" spans="1:14" x14ac:dyDescent="0.2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45016</v>
      </c>
      <c r="G6" s="3">
        <v>45016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">
      <c r="A7" t="s">
        <v>40</v>
      </c>
      <c r="B7">
        <v>826126046.98000002</v>
      </c>
      <c r="C7">
        <v>296857087.92000002</v>
      </c>
      <c r="D7">
        <v>813756179.24000001</v>
      </c>
      <c r="F7">
        <v>5286211.92</v>
      </c>
      <c r="H7">
        <v>173129766.19999999</v>
      </c>
      <c r="I7">
        <v>0</v>
      </c>
      <c r="M7">
        <v>436429.51</v>
      </c>
      <c r="N7">
        <v>118</v>
      </c>
    </row>
    <row r="8" spans="1:14" x14ac:dyDescent="0.2">
      <c r="A8" t="s">
        <v>41</v>
      </c>
      <c r="B8">
        <v>2115591721.77</v>
      </c>
    </row>
    <row r="9" spans="1:14" x14ac:dyDescent="0.2">
      <c r="A9" t="s">
        <v>42</v>
      </c>
      <c r="B9" s="2" t="s">
        <v>43</v>
      </c>
      <c r="C9">
        <v>2115591721.77</v>
      </c>
    </row>
    <row r="10" spans="1:14" x14ac:dyDescent="0.2">
      <c r="A10" t="s">
        <v>44</v>
      </c>
      <c r="B10" s="2" t="s">
        <v>45</v>
      </c>
    </row>
    <row r="11" spans="1:14" x14ac:dyDescent="0.2">
      <c r="A11" t="s">
        <v>46</v>
      </c>
      <c r="B11">
        <v>2115591721.77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4.25" x14ac:dyDescent="0.2"/>
  <cols>
    <col min="1" max="1" width="2.19921875" customWidth="1"/>
    <col min="2" max="2" width="50.5" style="9" customWidth="1"/>
    <col min="3" max="3" width="10.59765625" customWidth="1"/>
    <col min="4" max="4" width="42.69921875" customWidth="1"/>
    <col min="5" max="5" width="15.59765625" customWidth="1"/>
    <col min="6" max="6" width="16.296875" style="40" customWidth="1"/>
    <col min="7" max="7" width="17.19921875" style="25" customWidth="1"/>
    <col min="8" max="8" width="10.59765625" style="18" customWidth="1"/>
    <col min="9" max="9" width="1.3984375" customWidth="1"/>
    <col min="10" max="10" width="16.296875" style="18" hidden="1" customWidth="1"/>
    <col min="11" max="11" width="16.796875" style="18" hidden="1" customWidth="1"/>
    <col min="15" max="15" width="8.796875" hidden="1" customWidth="1"/>
  </cols>
  <sheetData>
    <row r="1" spans="1:15" s="4" customFormat="1" ht="11.25" x14ac:dyDescent="0.15">
      <c r="B1" s="9"/>
      <c r="F1" s="34"/>
      <c r="G1" s="20"/>
      <c r="H1" s="19"/>
      <c r="J1" s="19"/>
      <c r="K1" s="19"/>
      <c r="O1" s="4">
        <f>XLRPARAMS_FinishDate</f>
        <v>45016</v>
      </c>
    </row>
    <row r="2" spans="1:15" s="4" customFormat="1" ht="14.25" customHeight="1" x14ac:dyDescent="0.15">
      <c r="B2" s="41" t="str">
        <f>Report05_NAME</f>
        <v>Состав инвестиционного портфеля средств пенсионных резервов фонда на 31.03.2023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2115591721.77</v>
      </c>
    </row>
    <row r="3" spans="1:15" s="4" customFormat="1" ht="14.25" customHeight="1" x14ac:dyDescent="0.1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25" x14ac:dyDescent="0.15">
      <c r="B4" s="9"/>
      <c r="F4" s="34"/>
      <c r="G4" s="20"/>
      <c r="H4" s="19"/>
      <c r="J4" s="19"/>
      <c r="K4" s="19"/>
    </row>
    <row r="5" spans="1:15" s="4" customFormat="1" ht="115.5" x14ac:dyDescent="0.1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">
      <c r="B7" s="11" t="s">
        <v>47</v>
      </c>
      <c r="C7" s="14" t="s">
        <v>48</v>
      </c>
      <c r="D7" s="14" t="s">
        <v>49</v>
      </c>
      <c r="E7" s="14" t="s">
        <v>50</v>
      </c>
      <c r="F7" s="37">
        <v>38600</v>
      </c>
      <c r="G7" s="23">
        <v>39099870</v>
      </c>
      <c r="H7" s="23">
        <v>1.85</v>
      </c>
      <c r="J7" s="31"/>
      <c r="K7" s="31"/>
    </row>
    <row r="8" spans="1:15" s="5" customFormat="1" ht="35.25" customHeight="1" x14ac:dyDescent="0.2">
      <c r="B8" s="11" t="s">
        <v>51</v>
      </c>
      <c r="C8" s="14" t="s">
        <v>52</v>
      </c>
      <c r="D8" s="14" t="s">
        <v>49</v>
      </c>
      <c r="E8" s="14" t="s">
        <v>50</v>
      </c>
      <c r="F8" s="37">
        <v>81499</v>
      </c>
      <c r="G8" s="23">
        <v>75864974.129999995</v>
      </c>
      <c r="H8" s="23">
        <v>3.59</v>
      </c>
      <c r="J8" s="31"/>
      <c r="K8" s="31"/>
    </row>
    <row r="9" spans="1:15" s="7" customFormat="1" ht="35.25" customHeight="1" x14ac:dyDescent="0.2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99703</v>
      </c>
      <c r="G9" s="23">
        <v>82126358.129999995</v>
      </c>
      <c r="H9" s="23">
        <v>3.88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26321</v>
      </c>
      <c r="G10" s="23">
        <v>26740293.530000001</v>
      </c>
      <c r="H10" s="23">
        <v>1.26</v>
      </c>
      <c r="J10" s="31"/>
      <c r="K10" s="31"/>
    </row>
    <row r="11" spans="1:15" s="5" customFormat="1" ht="35.25" customHeight="1" x14ac:dyDescent="0.2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20050</v>
      </c>
      <c r="G11" s="23">
        <v>20212405</v>
      </c>
      <c r="H11" s="23">
        <v>0.96</v>
      </c>
      <c r="J11" s="31"/>
      <c r="K11" s="31"/>
    </row>
    <row r="12" spans="1:15" s="5" customFormat="1" ht="35.25" customHeight="1" x14ac:dyDescent="0.2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223931</v>
      </c>
      <c r="G12" s="23">
        <v>204513942.99000001</v>
      </c>
      <c r="H12" s="23">
        <v>9.67</v>
      </c>
      <c r="J12" s="31"/>
      <c r="K12" s="31"/>
    </row>
    <row r="13" spans="1:15" s="5" customFormat="1" ht="35.25" customHeight="1" x14ac:dyDescent="0.2">
      <c r="B13" s="11" t="s">
        <v>61</v>
      </c>
      <c r="C13" s="14" t="s">
        <v>62</v>
      </c>
      <c r="D13" s="14" t="s">
        <v>49</v>
      </c>
      <c r="E13" s="14" t="s">
        <v>50</v>
      </c>
      <c r="F13" s="37">
        <v>40540</v>
      </c>
      <c r="G13" s="23">
        <v>37741929.200000003</v>
      </c>
      <c r="H13" s="23">
        <v>1.78</v>
      </c>
      <c r="J13" s="31"/>
      <c r="K13" s="31"/>
    </row>
    <row r="14" spans="1:15" s="5" customFormat="1" ht="35.25" customHeight="1" x14ac:dyDescent="0.2">
      <c r="B14" s="11" t="s">
        <v>63</v>
      </c>
      <c r="C14" s="14" t="s">
        <v>64</v>
      </c>
      <c r="D14" s="14" t="s">
        <v>49</v>
      </c>
      <c r="E14" s="14" t="s">
        <v>50</v>
      </c>
      <c r="F14" s="37">
        <v>46900</v>
      </c>
      <c r="G14" s="23">
        <v>36556674</v>
      </c>
      <c r="H14" s="23">
        <v>1.73</v>
      </c>
      <c r="J14" s="31"/>
      <c r="K14" s="31"/>
    </row>
    <row r="15" spans="1:15" s="5" customFormat="1" ht="35.25" customHeight="1" x14ac:dyDescent="0.2">
      <c r="B15" s="11" t="s">
        <v>65</v>
      </c>
      <c r="C15" s="14" t="s">
        <v>66</v>
      </c>
      <c r="D15" s="14" t="s">
        <v>49</v>
      </c>
      <c r="E15" s="14" t="s">
        <v>50</v>
      </c>
      <c r="F15" s="37">
        <v>128000</v>
      </c>
      <c r="G15" s="23">
        <v>111802880</v>
      </c>
      <c r="H15" s="23">
        <v>5.28</v>
      </c>
      <c r="J15" s="31"/>
      <c r="K15" s="31"/>
    </row>
    <row r="16" spans="1:15" s="5" customFormat="1" ht="35.25" customHeight="1" x14ac:dyDescent="0.2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220800</v>
      </c>
      <c r="G16" s="23">
        <v>191466720</v>
      </c>
      <c r="H16" s="23">
        <v>9.0500000000000007</v>
      </c>
      <c r="J16" s="31"/>
      <c r="K16" s="31"/>
    </row>
    <row r="17" spans="1:15" s="5" customFormat="1" ht="35.25" customHeight="1" x14ac:dyDescent="0.2">
      <c r="B17" s="11" t="s">
        <v>5</v>
      </c>
      <c r="C17" s="13"/>
      <c r="D17" s="13"/>
      <c r="E17" s="13"/>
      <c r="F17" s="38"/>
      <c r="G17" s="23">
        <f>SUM($G$7:$G$16)</f>
        <v>826126046.98000002</v>
      </c>
      <c r="H17" s="23">
        <f>(G17/$O$2) *100</f>
        <v>39.049408185849089</v>
      </c>
      <c r="J17" s="31"/>
      <c r="K17" s="31"/>
    </row>
    <row r="18" spans="1:15" s="5" customFormat="1" ht="35.25" customHeight="1" x14ac:dyDescent="0.2">
      <c r="A18" s="7"/>
      <c r="B18" s="10" t="s">
        <v>8</v>
      </c>
      <c r="C18" s="15"/>
      <c r="D18" s="15"/>
      <c r="E18" s="15"/>
      <c r="F18" s="39"/>
      <c r="G18" s="24"/>
      <c r="H18" s="27"/>
      <c r="I18" s="7"/>
      <c r="J18" s="32"/>
      <c r="K18" s="32"/>
      <c r="L18" s="7"/>
      <c r="M18" s="7"/>
      <c r="N18" s="7"/>
      <c r="O18" s="7"/>
    </row>
    <row r="19" spans="1:15" s="5" customFormat="1" ht="35.25" customHeight="1" x14ac:dyDescent="0.2">
      <c r="B19" s="11" t="s">
        <v>69</v>
      </c>
      <c r="C19" s="14" t="s">
        <v>70</v>
      </c>
      <c r="D19" s="14" t="s">
        <v>71</v>
      </c>
      <c r="E19" s="14" t="s">
        <v>72</v>
      </c>
      <c r="F19" s="37">
        <v>45000</v>
      </c>
      <c r="G19" s="23">
        <v>22534200</v>
      </c>
      <c r="H19" s="23">
        <v>1.07</v>
      </c>
      <c r="J19" s="31"/>
      <c r="K19" s="31"/>
    </row>
    <row r="20" spans="1:15" s="5" customFormat="1" ht="35.25" customHeight="1" x14ac:dyDescent="0.2">
      <c r="B20" s="11" t="s">
        <v>73</v>
      </c>
      <c r="C20" s="14" t="s">
        <v>74</v>
      </c>
      <c r="D20" s="14" t="s">
        <v>75</v>
      </c>
      <c r="E20" s="14" t="s">
        <v>76</v>
      </c>
      <c r="F20" s="37">
        <v>30610</v>
      </c>
      <c r="G20" s="23">
        <v>20949379.16</v>
      </c>
      <c r="H20" s="23">
        <v>0.99</v>
      </c>
      <c r="J20" s="31"/>
      <c r="K20" s="31"/>
    </row>
    <row r="21" spans="1:15" s="5" customFormat="1" ht="35.25" customHeight="1" x14ac:dyDescent="0.2">
      <c r="B21" s="11" t="s">
        <v>77</v>
      </c>
      <c r="C21" s="14" t="s">
        <v>78</v>
      </c>
      <c r="D21" s="14" t="s">
        <v>75</v>
      </c>
      <c r="E21" s="14" t="s">
        <v>76</v>
      </c>
      <c r="F21" s="37">
        <v>35000</v>
      </c>
      <c r="G21" s="23">
        <v>34002500</v>
      </c>
      <c r="H21" s="23">
        <v>1.61</v>
      </c>
      <c r="J21" s="31"/>
      <c r="K21" s="31"/>
    </row>
    <row r="22" spans="1:15" s="5" customFormat="1" ht="35.25" customHeight="1" x14ac:dyDescent="0.2">
      <c r="B22" s="11" t="s">
        <v>79</v>
      </c>
      <c r="C22" s="14" t="s">
        <v>80</v>
      </c>
      <c r="D22" s="14" t="s">
        <v>81</v>
      </c>
      <c r="E22" s="14" t="s">
        <v>82</v>
      </c>
      <c r="F22" s="37">
        <v>40764</v>
      </c>
      <c r="G22" s="23">
        <v>40437318.119999997</v>
      </c>
      <c r="H22" s="23">
        <v>1.91</v>
      </c>
      <c r="J22" s="31"/>
      <c r="K22" s="31"/>
    </row>
    <row r="23" spans="1:15" s="5" customFormat="1" ht="35.25" customHeight="1" x14ac:dyDescent="0.2">
      <c r="B23" s="11" t="s">
        <v>83</v>
      </c>
      <c r="C23" s="14" t="s">
        <v>84</v>
      </c>
      <c r="D23" s="14" t="s">
        <v>81</v>
      </c>
      <c r="E23" s="14" t="s">
        <v>82</v>
      </c>
      <c r="F23" s="37">
        <v>8900</v>
      </c>
      <c r="G23" s="23">
        <v>8649671.3000000007</v>
      </c>
      <c r="H23" s="23">
        <v>0.41</v>
      </c>
      <c r="J23" s="31"/>
      <c r="K23" s="31"/>
    </row>
    <row r="24" spans="1:15" s="5" customFormat="1" ht="35.25" customHeight="1" x14ac:dyDescent="0.2">
      <c r="B24" s="11" t="s">
        <v>85</v>
      </c>
      <c r="C24" s="14" t="s">
        <v>86</v>
      </c>
      <c r="D24" s="14" t="s">
        <v>87</v>
      </c>
      <c r="E24" s="14" t="s">
        <v>88</v>
      </c>
      <c r="F24" s="37">
        <v>18800</v>
      </c>
      <c r="G24" s="23">
        <v>14061648</v>
      </c>
      <c r="H24" s="23">
        <v>0.66</v>
      </c>
      <c r="J24" s="31"/>
      <c r="K24" s="31"/>
    </row>
    <row r="25" spans="1:15" s="5" customFormat="1" ht="35.25" customHeight="1" x14ac:dyDescent="0.2">
      <c r="B25" s="11" t="s">
        <v>89</v>
      </c>
      <c r="C25" s="14" t="s">
        <v>90</v>
      </c>
      <c r="D25" s="14" t="s">
        <v>87</v>
      </c>
      <c r="E25" s="14" t="s">
        <v>88</v>
      </c>
      <c r="F25" s="37">
        <v>21750</v>
      </c>
      <c r="G25" s="23">
        <v>20842590</v>
      </c>
      <c r="H25" s="23">
        <v>0.99</v>
      </c>
      <c r="J25" s="31"/>
      <c r="K25" s="31"/>
    </row>
    <row r="26" spans="1:15" s="5" customFormat="1" ht="35.25" customHeight="1" x14ac:dyDescent="0.2">
      <c r="B26" s="11" t="s">
        <v>91</v>
      </c>
      <c r="C26" s="14" t="s">
        <v>92</v>
      </c>
      <c r="D26" s="14" t="s">
        <v>71</v>
      </c>
      <c r="E26" s="14" t="s">
        <v>72</v>
      </c>
      <c r="F26" s="37">
        <v>97247</v>
      </c>
      <c r="G26" s="23">
        <v>48751867.009999998</v>
      </c>
      <c r="H26" s="23">
        <v>2.2999999999999998</v>
      </c>
      <c r="J26" s="31"/>
      <c r="K26" s="31"/>
    </row>
    <row r="27" spans="1:15" s="5" customFormat="1" ht="35.25" customHeight="1" x14ac:dyDescent="0.2">
      <c r="B27" s="11" t="s">
        <v>93</v>
      </c>
      <c r="C27" s="14" t="s">
        <v>94</v>
      </c>
      <c r="D27" s="14" t="s">
        <v>95</v>
      </c>
      <c r="E27" s="14" t="s">
        <v>96</v>
      </c>
      <c r="F27" s="37">
        <v>4229</v>
      </c>
      <c r="G27" s="23">
        <v>2149177.7999999998</v>
      </c>
      <c r="H27" s="23">
        <v>0.1</v>
      </c>
      <c r="J27" s="31"/>
      <c r="K27" s="31"/>
    </row>
    <row r="28" spans="1:15" s="5" customFormat="1" ht="35.25" customHeight="1" x14ac:dyDescent="0.2">
      <c r="B28" s="11" t="s">
        <v>97</v>
      </c>
      <c r="C28" s="14" t="s">
        <v>98</v>
      </c>
      <c r="D28" s="14" t="s">
        <v>99</v>
      </c>
      <c r="E28" s="14" t="s">
        <v>100</v>
      </c>
      <c r="F28" s="37">
        <v>2000</v>
      </c>
      <c r="G28" s="23">
        <v>1496760</v>
      </c>
      <c r="H28" s="23">
        <v>7.0000000000000007E-2</v>
      </c>
      <c r="J28" s="31"/>
      <c r="K28" s="31"/>
    </row>
    <row r="29" spans="1:15" s="5" customFormat="1" ht="35.25" customHeight="1" x14ac:dyDescent="0.2">
      <c r="B29" s="11" t="s">
        <v>101</v>
      </c>
      <c r="C29" s="14" t="s">
        <v>102</v>
      </c>
      <c r="D29" s="14" t="s">
        <v>75</v>
      </c>
      <c r="E29" s="14" t="s">
        <v>76</v>
      </c>
      <c r="F29" s="37">
        <v>64492</v>
      </c>
      <c r="G29" s="23">
        <v>61276428.880000003</v>
      </c>
      <c r="H29" s="23">
        <v>2.9</v>
      </c>
      <c r="J29" s="31"/>
      <c r="K29" s="31"/>
    </row>
    <row r="30" spans="1:15" s="5" customFormat="1" ht="35.25" customHeight="1" x14ac:dyDescent="0.2">
      <c r="B30" s="11" t="s">
        <v>103</v>
      </c>
      <c r="C30" s="14" t="s">
        <v>104</v>
      </c>
      <c r="D30" s="14" t="s">
        <v>75</v>
      </c>
      <c r="E30" s="14" t="s">
        <v>76</v>
      </c>
      <c r="F30" s="37">
        <v>22790</v>
      </c>
      <c r="G30" s="23">
        <v>21705547.649999999</v>
      </c>
      <c r="H30" s="23">
        <v>1.03</v>
      </c>
      <c r="J30" s="31"/>
      <c r="K30" s="31"/>
    </row>
    <row r="31" spans="1:15" s="5" customFormat="1" ht="35.25" customHeight="1" x14ac:dyDescent="0.2">
      <c r="B31" s="11" t="s">
        <v>5</v>
      </c>
      <c r="C31" s="13"/>
      <c r="D31" s="13"/>
      <c r="E31" s="13"/>
      <c r="F31" s="38"/>
      <c r="G31" s="23">
        <f>SUM($G$19:$G$30)</f>
        <v>296857087.91999996</v>
      </c>
      <c r="H31" s="23">
        <f>(G31/$O$2) *100</f>
        <v>14.031870368240797</v>
      </c>
      <c r="J31" s="31"/>
      <c r="K31" s="31"/>
    </row>
    <row r="32" spans="1:15" s="5" customFormat="1" ht="35.25" customHeight="1" x14ac:dyDescent="0.2">
      <c r="B32" s="12" t="s">
        <v>15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">
      <c r="B33" s="11" t="s">
        <v>5</v>
      </c>
      <c r="C33" s="13"/>
      <c r="D33" s="13"/>
      <c r="E33" s="13"/>
      <c r="F33" s="38"/>
      <c r="G33" s="23"/>
      <c r="H33" s="23">
        <f>(G33/$O$2) *100</f>
        <v>0</v>
      </c>
      <c r="J33" s="31"/>
      <c r="K33" s="31"/>
    </row>
    <row r="34" spans="2:11" s="5" customFormat="1" ht="35.25" customHeight="1" x14ac:dyDescent="0.2">
      <c r="B34" s="10" t="s">
        <v>16</v>
      </c>
      <c r="C34" s="13"/>
      <c r="D34" s="13"/>
      <c r="E34" s="13"/>
      <c r="F34" s="38"/>
      <c r="G34" s="23"/>
      <c r="H34" s="28"/>
      <c r="J34" s="31"/>
      <c r="K34" s="31"/>
    </row>
    <row r="35" spans="2:11" s="5" customFormat="1" ht="35.25" customHeight="1" x14ac:dyDescent="0.2">
      <c r="B35" s="11" t="s">
        <v>105</v>
      </c>
      <c r="C35" s="14" t="s">
        <v>106</v>
      </c>
      <c r="D35" s="14" t="s">
        <v>107</v>
      </c>
      <c r="E35" s="14" t="s">
        <v>108</v>
      </c>
      <c r="F35" s="37">
        <v>19300</v>
      </c>
      <c r="G35" s="23">
        <v>19871712.510000002</v>
      </c>
      <c r="H35" s="23">
        <v>0.94</v>
      </c>
      <c r="J35" s="31"/>
      <c r="K35" s="31"/>
    </row>
    <row r="36" spans="2:11" s="5" customFormat="1" ht="35.25" customHeight="1" x14ac:dyDescent="0.2">
      <c r="B36" s="11" t="s">
        <v>109</v>
      </c>
      <c r="C36" s="14" t="s">
        <v>110</v>
      </c>
      <c r="D36" s="14" t="s">
        <v>111</v>
      </c>
      <c r="E36" s="14" t="s">
        <v>112</v>
      </c>
      <c r="F36" s="37">
        <v>3792</v>
      </c>
      <c r="G36" s="23">
        <v>3317298.48</v>
      </c>
      <c r="H36" s="23">
        <v>0.16</v>
      </c>
      <c r="J36" s="31"/>
      <c r="K36" s="31"/>
    </row>
    <row r="37" spans="2:11" s="5" customFormat="1" ht="35.25" customHeight="1" x14ac:dyDescent="0.2">
      <c r="B37" s="11" t="s">
        <v>113</v>
      </c>
      <c r="C37" s="14" t="s">
        <v>114</v>
      </c>
      <c r="D37" s="14" t="s">
        <v>115</v>
      </c>
      <c r="E37" s="14" t="s">
        <v>116</v>
      </c>
      <c r="F37" s="37">
        <v>19000</v>
      </c>
      <c r="G37" s="23">
        <v>20594290</v>
      </c>
      <c r="H37" s="23">
        <v>0.97</v>
      </c>
      <c r="J37" s="31"/>
      <c r="K37" s="31"/>
    </row>
    <row r="38" spans="2:11" s="5" customFormat="1" ht="35.25" customHeight="1" x14ac:dyDescent="0.2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1003</v>
      </c>
      <c r="G38" s="23">
        <v>1046550.26</v>
      </c>
      <c r="H38" s="23">
        <v>0.05</v>
      </c>
      <c r="J38" s="31"/>
      <c r="K38" s="31"/>
    </row>
    <row r="39" spans="2:11" s="5" customFormat="1" ht="35.25" customHeight="1" x14ac:dyDescent="0.2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879</v>
      </c>
      <c r="G39" s="23">
        <v>895059.33</v>
      </c>
      <c r="H39" s="23">
        <v>0.04</v>
      </c>
      <c r="J39" s="31"/>
      <c r="K39" s="31"/>
    </row>
    <row r="40" spans="2:11" s="5" customFormat="1" ht="35.25" customHeight="1" x14ac:dyDescent="0.2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38735</v>
      </c>
      <c r="G40" s="23">
        <v>39365218.450000003</v>
      </c>
      <c r="H40" s="23">
        <v>1.86</v>
      </c>
      <c r="J40" s="31"/>
      <c r="K40" s="31"/>
    </row>
    <row r="41" spans="2:11" s="5" customFormat="1" ht="35.25" customHeight="1" x14ac:dyDescent="0.2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75000</v>
      </c>
      <c r="G41" s="23">
        <v>76519611</v>
      </c>
      <c r="H41" s="23">
        <v>3.62</v>
      </c>
      <c r="J41" s="31"/>
      <c r="K41" s="31"/>
    </row>
    <row r="42" spans="2:11" s="5" customFormat="1" ht="35.25" customHeight="1" x14ac:dyDescent="0.2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7850</v>
      </c>
      <c r="G42" s="23">
        <v>8140842.5</v>
      </c>
      <c r="H42" s="23">
        <v>0.38</v>
      </c>
      <c r="J42" s="31"/>
      <c r="K42" s="31"/>
    </row>
    <row r="43" spans="2:11" s="5" customFormat="1" ht="35.25" customHeight="1" x14ac:dyDescent="0.2">
      <c r="B43" s="11" t="s">
        <v>137</v>
      </c>
      <c r="C43" s="14" t="s">
        <v>138</v>
      </c>
      <c r="D43" s="14" t="s">
        <v>135</v>
      </c>
      <c r="E43" s="14" t="s">
        <v>136</v>
      </c>
      <c r="F43" s="37">
        <v>2500</v>
      </c>
      <c r="G43" s="23">
        <v>2585000</v>
      </c>
      <c r="H43" s="23">
        <v>0.12</v>
      </c>
      <c r="J43" s="31"/>
      <c r="K43" s="31"/>
    </row>
    <row r="44" spans="2:11" s="5" customFormat="1" ht="35.25" customHeight="1" x14ac:dyDescent="0.2">
      <c r="B44" s="11" t="s">
        <v>139</v>
      </c>
      <c r="C44" s="14" t="s">
        <v>140</v>
      </c>
      <c r="D44" s="14" t="s">
        <v>141</v>
      </c>
      <c r="E44" s="14" t="s">
        <v>142</v>
      </c>
      <c r="F44" s="37">
        <v>20557</v>
      </c>
      <c r="G44" s="23">
        <v>20694731.899999999</v>
      </c>
      <c r="H44" s="23">
        <v>0.98</v>
      </c>
      <c r="J44" s="31"/>
      <c r="K44" s="31"/>
    </row>
    <row r="45" spans="2:11" s="5" customFormat="1" ht="35.25" customHeight="1" x14ac:dyDescent="0.2">
      <c r="B45" s="11" t="s">
        <v>143</v>
      </c>
      <c r="C45" s="14" t="s">
        <v>144</v>
      </c>
      <c r="D45" s="14" t="s">
        <v>111</v>
      </c>
      <c r="E45" s="14" t="s">
        <v>112</v>
      </c>
      <c r="F45" s="37">
        <v>1547</v>
      </c>
      <c r="G45" s="23">
        <v>1523795</v>
      </c>
      <c r="H45" s="23">
        <v>7.0000000000000007E-2</v>
      </c>
      <c r="J45" s="31"/>
      <c r="K45" s="31"/>
    </row>
    <row r="46" spans="2:11" s="5" customFormat="1" ht="35.25" customHeight="1" x14ac:dyDescent="0.2">
      <c r="B46" s="11" t="s">
        <v>145</v>
      </c>
      <c r="C46" s="14" t="s">
        <v>146</v>
      </c>
      <c r="D46" s="14" t="s">
        <v>115</v>
      </c>
      <c r="E46" s="14" t="s">
        <v>116</v>
      </c>
      <c r="F46" s="37">
        <v>87000</v>
      </c>
      <c r="G46" s="23">
        <v>90653130</v>
      </c>
      <c r="H46" s="23">
        <v>4.29</v>
      </c>
      <c r="J46" s="31"/>
      <c r="K46" s="31"/>
    </row>
    <row r="47" spans="2:11" s="5" customFormat="1" ht="35.25" customHeight="1" x14ac:dyDescent="0.2">
      <c r="B47" s="11" t="s">
        <v>147</v>
      </c>
      <c r="C47" s="14" t="s">
        <v>148</v>
      </c>
      <c r="D47" s="14" t="s">
        <v>149</v>
      </c>
      <c r="E47" s="14" t="s">
        <v>150</v>
      </c>
      <c r="F47" s="37">
        <v>5670</v>
      </c>
      <c r="G47" s="23">
        <v>5828419.7999999998</v>
      </c>
      <c r="H47" s="23">
        <v>0.28000000000000003</v>
      </c>
      <c r="J47" s="31"/>
      <c r="K47" s="31"/>
    </row>
    <row r="48" spans="2:11" s="5" customFormat="1" ht="35.25" customHeight="1" x14ac:dyDescent="0.2">
      <c r="B48" s="11" t="s">
        <v>151</v>
      </c>
      <c r="C48" s="14" t="s">
        <v>152</v>
      </c>
      <c r="D48" s="14" t="s">
        <v>153</v>
      </c>
      <c r="E48" s="14" t="s">
        <v>154</v>
      </c>
      <c r="F48" s="37">
        <v>49561</v>
      </c>
      <c r="G48" s="23">
        <v>50014978.759999998</v>
      </c>
      <c r="H48" s="23">
        <v>2.36</v>
      </c>
      <c r="J48" s="31"/>
      <c r="K48" s="31"/>
    </row>
    <row r="49" spans="2:11" s="5" customFormat="1" ht="35.25" customHeight="1" x14ac:dyDescent="0.2">
      <c r="B49" s="11" t="s">
        <v>155</v>
      </c>
      <c r="C49" s="14" t="s">
        <v>156</v>
      </c>
      <c r="D49" s="14" t="s">
        <v>157</v>
      </c>
      <c r="E49" s="14" t="s">
        <v>158</v>
      </c>
      <c r="F49" s="37">
        <v>34</v>
      </c>
      <c r="G49" s="23">
        <v>31974.959999999999</v>
      </c>
      <c r="H49" s="23">
        <v>0</v>
      </c>
      <c r="J49" s="31"/>
      <c r="K49" s="31"/>
    </row>
    <row r="50" spans="2:11" s="5" customFormat="1" ht="35.25" customHeight="1" x14ac:dyDescent="0.2">
      <c r="B50" s="11" t="s">
        <v>159</v>
      </c>
      <c r="C50" s="14" t="s">
        <v>160</v>
      </c>
      <c r="D50" s="14" t="s">
        <v>149</v>
      </c>
      <c r="E50" s="14" t="s">
        <v>150</v>
      </c>
      <c r="F50" s="37">
        <v>19477</v>
      </c>
      <c r="G50" s="23">
        <v>19845115.300000001</v>
      </c>
      <c r="H50" s="23">
        <v>0.94</v>
      </c>
      <c r="J50" s="31"/>
      <c r="K50" s="31"/>
    </row>
    <row r="51" spans="2:11" s="5" customFormat="1" ht="35.25" customHeight="1" x14ac:dyDescent="0.2">
      <c r="B51" s="11" t="s">
        <v>161</v>
      </c>
      <c r="C51" s="14" t="s">
        <v>162</v>
      </c>
      <c r="D51" s="14" t="s">
        <v>163</v>
      </c>
      <c r="E51" s="14" t="s">
        <v>164</v>
      </c>
      <c r="F51" s="37">
        <v>549</v>
      </c>
      <c r="G51" s="23">
        <v>539990.76</v>
      </c>
      <c r="H51" s="23">
        <v>0.03</v>
      </c>
      <c r="J51" s="31"/>
      <c r="K51" s="31"/>
    </row>
    <row r="52" spans="2:11" s="5" customFormat="1" ht="35.25" customHeight="1" x14ac:dyDescent="0.2">
      <c r="B52" s="11" t="s">
        <v>165</v>
      </c>
      <c r="C52" s="14" t="s">
        <v>166</v>
      </c>
      <c r="D52" s="14" t="s">
        <v>167</v>
      </c>
      <c r="E52" s="14" t="s">
        <v>168</v>
      </c>
      <c r="F52" s="37">
        <v>52536</v>
      </c>
      <c r="G52" s="23">
        <v>54455140.079999998</v>
      </c>
      <c r="H52" s="23">
        <v>2.57</v>
      </c>
      <c r="J52" s="31"/>
      <c r="K52" s="31"/>
    </row>
    <row r="53" spans="2:11" s="5" customFormat="1" ht="35.25" customHeight="1" x14ac:dyDescent="0.2">
      <c r="B53" s="11" t="s">
        <v>169</v>
      </c>
      <c r="C53" s="14" t="s">
        <v>170</v>
      </c>
      <c r="D53" s="14" t="s">
        <v>171</v>
      </c>
      <c r="E53" s="14" t="s">
        <v>172</v>
      </c>
      <c r="F53" s="37">
        <v>43450</v>
      </c>
      <c r="G53" s="23">
        <v>44255997.5</v>
      </c>
      <c r="H53" s="23">
        <v>2.09</v>
      </c>
      <c r="J53" s="31"/>
      <c r="K53" s="31"/>
    </row>
    <row r="54" spans="2:11" s="5" customFormat="1" ht="35.25" customHeight="1" x14ac:dyDescent="0.2">
      <c r="B54" s="11" t="s">
        <v>173</v>
      </c>
      <c r="C54" s="14" t="s">
        <v>174</v>
      </c>
      <c r="D54" s="14" t="s">
        <v>115</v>
      </c>
      <c r="E54" s="14" t="s">
        <v>116</v>
      </c>
      <c r="F54" s="37">
        <v>22150</v>
      </c>
      <c r="G54" s="23">
        <v>21638999.5</v>
      </c>
      <c r="H54" s="23">
        <v>1.02</v>
      </c>
      <c r="J54" s="31"/>
      <c r="K54" s="31"/>
    </row>
    <row r="55" spans="2:11" s="5" customFormat="1" ht="35.25" customHeight="1" x14ac:dyDescent="0.2">
      <c r="B55" s="11" t="s">
        <v>175</v>
      </c>
      <c r="C55" s="14" t="s">
        <v>176</v>
      </c>
      <c r="D55" s="14" t="s">
        <v>157</v>
      </c>
      <c r="E55" s="14" t="s">
        <v>158</v>
      </c>
      <c r="F55" s="37">
        <v>885</v>
      </c>
      <c r="G55" s="23">
        <v>903098.25</v>
      </c>
      <c r="H55" s="23">
        <v>0.04</v>
      </c>
      <c r="J55" s="31"/>
      <c r="K55" s="31"/>
    </row>
    <row r="56" spans="2:11" s="5" customFormat="1" ht="35.25" customHeight="1" x14ac:dyDescent="0.2">
      <c r="B56" s="11" t="s">
        <v>177</v>
      </c>
      <c r="C56" s="14" t="s">
        <v>178</v>
      </c>
      <c r="D56" s="14" t="s">
        <v>179</v>
      </c>
      <c r="E56" s="14" t="s">
        <v>180</v>
      </c>
      <c r="F56" s="37">
        <v>887</v>
      </c>
      <c r="G56" s="23">
        <v>903214.36</v>
      </c>
      <c r="H56" s="23">
        <v>0.04</v>
      </c>
      <c r="J56" s="31"/>
      <c r="K56" s="31"/>
    </row>
    <row r="57" spans="2:11" s="5" customFormat="1" ht="35.25" customHeight="1" x14ac:dyDescent="0.2">
      <c r="B57" s="11" t="s">
        <v>181</v>
      </c>
      <c r="C57" s="14" t="s">
        <v>182</v>
      </c>
      <c r="D57" s="14" t="s">
        <v>153</v>
      </c>
      <c r="E57" s="14" t="s">
        <v>154</v>
      </c>
      <c r="F57" s="37">
        <v>9800</v>
      </c>
      <c r="G57" s="23">
        <v>9961112</v>
      </c>
      <c r="H57" s="23">
        <v>0.47</v>
      </c>
      <c r="J57" s="31"/>
      <c r="K57" s="31"/>
    </row>
    <row r="58" spans="2:11" s="5" customFormat="1" ht="35.25" customHeight="1" x14ac:dyDescent="0.2">
      <c r="B58" s="11" t="s">
        <v>183</v>
      </c>
      <c r="C58" s="14" t="s">
        <v>184</v>
      </c>
      <c r="D58" s="14" t="s">
        <v>167</v>
      </c>
      <c r="E58" s="14" t="s">
        <v>168</v>
      </c>
      <c r="F58" s="37">
        <v>1240</v>
      </c>
      <c r="G58" s="23">
        <v>1271223.2</v>
      </c>
      <c r="H58" s="23">
        <v>0.06</v>
      </c>
      <c r="J58" s="31"/>
      <c r="K58" s="31"/>
    </row>
    <row r="59" spans="2:11" s="5" customFormat="1" ht="35.25" customHeight="1" x14ac:dyDescent="0.2">
      <c r="B59" s="11" t="s">
        <v>185</v>
      </c>
      <c r="C59" s="14" t="s">
        <v>186</v>
      </c>
      <c r="D59" s="14" t="s">
        <v>167</v>
      </c>
      <c r="E59" s="14" t="s">
        <v>168</v>
      </c>
      <c r="F59" s="37">
        <v>17950</v>
      </c>
      <c r="G59" s="23">
        <v>18401981</v>
      </c>
      <c r="H59" s="23">
        <v>0.87</v>
      </c>
      <c r="J59" s="31"/>
      <c r="K59" s="31"/>
    </row>
    <row r="60" spans="2:11" s="5" customFormat="1" ht="35.25" customHeight="1" x14ac:dyDescent="0.2">
      <c r="B60" s="11" t="s">
        <v>187</v>
      </c>
      <c r="C60" s="14" t="s">
        <v>188</v>
      </c>
      <c r="D60" s="14" t="s">
        <v>189</v>
      </c>
      <c r="E60" s="14" t="s">
        <v>190</v>
      </c>
      <c r="F60" s="37">
        <v>5910</v>
      </c>
      <c r="G60" s="23">
        <v>5876549.4000000004</v>
      </c>
      <c r="H60" s="23">
        <v>0.28000000000000003</v>
      </c>
      <c r="J60" s="31"/>
      <c r="K60" s="31"/>
    </row>
    <row r="61" spans="2:11" s="5" customFormat="1" ht="35.25" customHeight="1" x14ac:dyDescent="0.2">
      <c r="B61" s="11" t="s">
        <v>191</v>
      </c>
      <c r="C61" s="14" t="s">
        <v>192</v>
      </c>
      <c r="D61" s="14" t="s">
        <v>193</v>
      </c>
      <c r="E61" s="14" t="s">
        <v>194</v>
      </c>
      <c r="F61" s="37">
        <v>23</v>
      </c>
      <c r="G61" s="23">
        <v>22914.9</v>
      </c>
      <c r="H61" s="23">
        <v>0</v>
      </c>
      <c r="J61" s="31"/>
      <c r="K61" s="31"/>
    </row>
    <row r="62" spans="2:11" s="5" customFormat="1" ht="35.25" customHeight="1" x14ac:dyDescent="0.2">
      <c r="B62" s="11" t="s">
        <v>195</v>
      </c>
      <c r="C62" s="14" t="s">
        <v>196</v>
      </c>
      <c r="D62" s="14" t="s">
        <v>197</v>
      </c>
      <c r="E62" s="14" t="s">
        <v>198</v>
      </c>
      <c r="F62" s="37">
        <v>500</v>
      </c>
      <c r="G62" s="23">
        <v>494625</v>
      </c>
      <c r="H62" s="23">
        <v>0.02</v>
      </c>
      <c r="J62" s="31"/>
      <c r="K62" s="31"/>
    </row>
    <row r="63" spans="2:11" s="5" customFormat="1" ht="35.25" customHeight="1" x14ac:dyDescent="0.2">
      <c r="B63" s="11" t="s">
        <v>199</v>
      </c>
      <c r="C63" s="14" t="s">
        <v>200</v>
      </c>
      <c r="D63" s="14" t="s">
        <v>193</v>
      </c>
      <c r="E63" s="14" t="s">
        <v>194</v>
      </c>
      <c r="F63" s="37">
        <v>1421</v>
      </c>
      <c r="G63" s="23">
        <v>1339306.71</v>
      </c>
      <c r="H63" s="23">
        <v>0.06</v>
      </c>
      <c r="J63" s="31"/>
      <c r="K63" s="31"/>
    </row>
    <row r="64" spans="2:11" s="5" customFormat="1" ht="35.25" customHeight="1" x14ac:dyDescent="0.2">
      <c r="B64" s="11" t="s">
        <v>201</v>
      </c>
      <c r="C64" s="14" t="s">
        <v>202</v>
      </c>
      <c r="D64" s="14" t="s">
        <v>203</v>
      </c>
      <c r="E64" s="14" t="s">
        <v>204</v>
      </c>
      <c r="F64" s="37">
        <v>55000</v>
      </c>
      <c r="G64" s="23">
        <v>56847450</v>
      </c>
      <c r="H64" s="23">
        <v>2.69</v>
      </c>
      <c r="J64" s="31"/>
      <c r="K64" s="31"/>
    </row>
    <row r="65" spans="1:15" s="5" customFormat="1" ht="35.25" customHeight="1" x14ac:dyDescent="0.2">
      <c r="B65" s="11" t="s">
        <v>205</v>
      </c>
      <c r="C65" s="14" t="s">
        <v>206</v>
      </c>
      <c r="D65" s="14" t="s">
        <v>107</v>
      </c>
      <c r="E65" s="14" t="s">
        <v>108</v>
      </c>
      <c r="F65" s="37">
        <v>39895</v>
      </c>
      <c r="G65" s="23">
        <v>39998727</v>
      </c>
      <c r="H65" s="23">
        <v>1.89</v>
      </c>
      <c r="J65" s="31"/>
      <c r="K65" s="31"/>
    </row>
    <row r="66" spans="1:15" s="5" customFormat="1" ht="35.25" customHeight="1" x14ac:dyDescent="0.2">
      <c r="B66" s="11" t="s">
        <v>207</v>
      </c>
      <c r="C66" s="14" t="s">
        <v>208</v>
      </c>
      <c r="D66" s="14" t="s">
        <v>209</v>
      </c>
      <c r="E66" s="14" t="s">
        <v>210</v>
      </c>
      <c r="F66" s="37">
        <v>51028</v>
      </c>
      <c r="G66" s="23">
        <v>53957007.200000003</v>
      </c>
      <c r="H66" s="23">
        <v>2.5499999999999998</v>
      </c>
      <c r="J66" s="31"/>
      <c r="K66" s="31"/>
    </row>
    <row r="67" spans="1:15" s="5" customFormat="1" ht="35.25" customHeight="1" x14ac:dyDescent="0.2">
      <c r="B67" s="11" t="s">
        <v>211</v>
      </c>
      <c r="C67" s="14" t="s">
        <v>212</v>
      </c>
      <c r="D67" s="14" t="s">
        <v>193</v>
      </c>
      <c r="E67" s="14" t="s">
        <v>194</v>
      </c>
      <c r="F67" s="37">
        <v>57</v>
      </c>
      <c r="G67" s="23">
        <v>56957.82</v>
      </c>
      <c r="H67" s="23">
        <v>0</v>
      </c>
      <c r="J67" s="31"/>
      <c r="K67" s="31"/>
    </row>
    <row r="68" spans="1:15" s="5" customFormat="1" ht="35.25" customHeight="1" x14ac:dyDescent="0.2">
      <c r="B68" s="11" t="s">
        <v>213</v>
      </c>
      <c r="C68" s="14" t="s">
        <v>214</v>
      </c>
      <c r="D68" s="14" t="s">
        <v>215</v>
      </c>
      <c r="E68" s="14" t="s">
        <v>216</v>
      </c>
      <c r="F68" s="37">
        <v>13377</v>
      </c>
      <c r="G68" s="23">
        <v>13160137.960000001</v>
      </c>
      <c r="H68" s="23">
        <v>0.62</v>
      </c>
      <c r="J68" s="31"/>
      <c r="K68" s="31"/>
    </row>
    <row r="69" spans="1:15" s="7" customFormat="1" ht="35.25" customHeight="1" x14ac:dyDescent="0.2">
      <c r="A69" s="5"/>
      <c r="B69" s="11" t="s">
        <v>217</v>
      </c>
      <c r="C69" s="14" t="s">
        <v>218</v>
      </c>
      <c r="D69" s="14" t="s">
        <v>219</v>
      </c>
      <c r="E69" s="14" t="s">
        <v>220</v>
      </c>
      <c r="F69" s="37">
        <v>10000</v>
      </c>
      <c r="G69" s="23">
        <v>5795400</v>
      </c>
      <c r="H69" s="23">
        <v>0.27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">
      <c r="A70" s="5"/>
      <c r="B70" s="11" t="s">
        <v>221</v>
      </c>
      <c r="C70" s="14" t="s">
        <v>222</v>
      </c>
      <c r="D70" s="14" t="s">
        <v>193</v>
      </c>
      <c r="E70" s="14" t="s">
        <v>194</v>
      </c>
      <c r="F70" s="37">
        <v>6000</v>
      </c>
      <c r="G70" s="23">
        <v>5753040</v>
      </c>
      <c r="H70" s="23">
        <v>0.27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">
      <c r="A71" s="5"/>
      <c r="B71" s="11" t="s">
        <v>223</v>
      </c>
      <c r="C71" s="14" t="s">
        <v>224</v>
      </c>
      <c r="D71" s="14" t="s">
        <v>193</v>
      </c>
      <c r="E71" s="14" t="s">
        <v>194</v>
      </c>
      <c r="F71" s="37">
        <v>2732</v>
      </c>
      <c r="G71" s="23">
        <v>2657143.2000000002</v>
      </c>
      <c r="H71" s="23">
        <v>0.13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">
      <c r="A72" s="5"/>
      <c r="B72" s="11" t="s">
        <v>225</v>
      </c>
      <c r="C72" s="14" t="s">
        <v>226</v>
      </c>
      <c r="D72" s="14" t="s">
        <v>193</v>
      </c>
      <c r="E72" s="14" t="s">
        <v>194</v>
      </c>
      <c r="F72" s="37">
        <v>2556</v>
      </c>
      <c r="G72" s="23">
        <v>2445197.4</v>
      </c>
      <c r="H72" s="23">
        <v>0.12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">
      <c r="A73" s="5"/>
      <c r="B73" s="11" t="s">
        <v>227</v>
      </c>
      <c r="C73" s="14" t="s">
        <v>228</v>
      </c>
      <c r="D73" s="14" t="s">
        <v>229</v>
      </c>
      <c r="E73" s="14" t="s">
        <v>230</v>
      </c>
      <c r="F73" s="37">
        <v>46850</v>
      </c>
      <c r="G73" s="23">
        <v>46886543</v>
      </c>
      <c r="H73" s="23">
        <v>2.2200000000000002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">
      <c r="A74" s="5"/>
      <c r="B74" s="11" t="s">
        <v>231</v>
      </c>
      <c r="C74" s="14" t="s">
        <v>232</v>
      </c>
      <c r="D74" s="14" t="s">
        <v>233</v>
      </c>
      <c r="E74" s="14" t="s">
        <v>234</v>
      </c>
      <c r="F74" s="37">
        <v>62400</v>
      </c>
      <c r="G74" s="23">
        <v>52908960</v>
      </c>
      <c r="H74" s="23">
        <v>2.5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">
      <c r="A75" s="5"/>
      <c r="B75" s="11" t="s">
        <v>235</v>
      </c>
      <c r="C75" s="14" t="s">
        <v>236</v>
      </c>
      <c r="D75" s="14" t="s">
        <v>237</v>
      </c>
      <c r="E75" s="14" t="s">
        <v>238</v>
      </c>
      <c r="F75" s="37">
        <v>10700</v>
      </c>
      <c r="G75" s="23">
        <v>10899414.720000001</v>
      </c>
      <c r="H75" s="23">
        <v>0.52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">
      <c r="A76" s="5"/>
      <c r="B76" s="11" t="s">
        <v>239</v>
      </c>
      <c r="C76" s="14" t="s">
        <v>240</v>
      </c>
      <c r="D76" s="14" t="s">
        <v>237</v>
      </c>
      <c r="E76" s="14" t="s">
        <v>238</v>
      </c>
      <c r="F76" s="37">
        <v>1423</v>
      </c>
      <c r="G76" s="23">
        <v>1398320.03</v>
      </c>
      <c r="H76" s="23">
        <v>7.0000000000000007E-2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">
      <c r="A77" s="5"/>
      <c r="B77" s="11" t="s">
        <v>5</v>
      </c>
      <c r="C77" s="13"/>
      <c r="D77" s="13"/>
      <c r="E77" s="13"/>
      <c r="F77" s="38"/>
      <c r="G77" s="23">
        <f>SUM($G$35:$G$76)</f>
        <v>813756179.24000001</v>
      </c>
      <c r="H77" s="23">
        <f>(G77/$O$2) *100</f>
        <v>38.464708046748015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">
      <c r="A78" s="5"/>
      <c r="B78" s="12" t="s">
        <v>27</v>
      </c>
      <c r="C78" s="16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">
      <c r="A80" s="5"/>
      <c r="B80" s="10" t="s">
        <v>9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">
      <c r="A81" s="5"/>
      <c r="B81" s="11" t="s">
        <v>241</v>
      </c>
      <c r="C81" s="14" t="s">
        <v>242</v>
      </c>
      <c r="D81" s="14" t="s">
        <v>243</v>
      </c>
      <c r="E81" s="14" t="s">
        <v>244</v>
      </c>
      <c r="F81" s="37">
        <v>3762</v>
      </c>
      <c r="G81" s="23">
        <v>5286211.92</v>
      </c>
      <c r="H81" s="23">
        <v>0.25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">
      <c r="A82" s="5"/>
      <c r="B82" s="11" t="s">
        <v>5</v>
      </c>
      <c r="C82" s="13"/>
      <c r="D82" s="13"/>
      <c r="E82" s="13"/>
      <c r="F82" s="38"/>
      <c r="G82" s="23">
        <f>SUM($G$81)</f>
        <v>5286211.92</v>
      </c>
      <c r="H82" s="23">
        <f>(G82/$O$2) *100</f>
        <v>0.2498691909976522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">
      <c r="A83" s="5"/>
      <c r="B83" s="10" t="s">
        <v>10</v>
      </c>
      <c r="C83" s="13"/>
      <c r="D83" s="13"/>
      <c r="E83" s="13"/>
      <c r="F83" s="38"/>
      <c r="G83" s="23"/>
      <c r="H83" s="23"/>
      <c r="I83" s="5"/>
      <c r="J83" s="31"/>
      <c r="K83" s="31"/>
      <c r="L83" s="5"/>
      <c r="M83" s="5"/>
      <c r="N83" s="5"/>
      <c r="O83" s="5"/>
    </row>
    <row r="84" spans="1:15" ht="35.25" customHeight="1" x14ac:dyDescent="0.2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">
      <c r="A85" s="5"/>
      <c r="B85" s="10" t="s">
        <v>28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">
      <c r="A87" s="5"/>
      <c r="B87" s="10" t="s">
        <v>32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">
      <c r="A89" s="5"/>
      <c r="B89" s="12" t="s">
        <v>29</v>
      </c>
      <c r="C89" s="13"/>
      <c r="D89" s="13"/>
      <c r="E89" s="13"/>
      <c r="F89" s="38"/>
      <c r="G89" s="23"/>
      <c r="H89" s="29"/>
      <c r="I89" s="5"/>
      <c r="J89" s="31"/>
      <c r="K89" s="31"/>
      <c r="L89" s="5"/>
      <c r="M89" s="5"/>
      <c r="N89" s="5"/>
      <c r="O89" s="5"/>
    </row>
    <row r="90" spans="1:15" ht="35.25" customHeight="1" x14ac:dyDescent="0.2">
      <c r="A90" s="5"/>
      <c r="B90" s="11" t="s">
        <v>245</v>
      </c>
      <c r="C90" s="14"/>
      <c r="D90" s="14" t="s">
        <v>246</v>
      </c>
      <c r="E90" s="14" t="s">
        <v>247</v>
      </c>
      <c r="F90" s="37"/>
      <c r="G90" s="23">
        <v>760.22</v>
      </c>
      <c r="H90" s="23"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">
      <c r="A91" s="5"/>
      <c r="B91" s="11" t="s">
        <v>248</v>
      </c>
      <c r="C91" s="14"/>
      <c r="D91" s="14" t="s">
        <v>249</v>
      </c>
      <c r="E91" s="14" t="s">
        <v>234</v>
      </c>
      <c r="F91" s="37"/>
      <c r="G91" s="23">
        <v>154764550.80000001</v>
      </c>
      <c r="H91" s="23">
        <v>7.32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">
      <c r="A92" s="5"/>
      <c r="B92" s="11" t="s">
        <v>250</v>
      </c>
      <c r="C92" s="14"/>
      <c r="D92" s="14" t="s">
        <v>233</v>
      </c>
      <c r="E92" s="14" t="s">
        <v>234</v>
      </c>
      <c r="F92" s="37"/>
      <c r="G92" s="23">
        <v>163822.76</v>
      </c>
      <c r="H92" s="23">
        <v>0.01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">
      <c r="A93" s="5"/>
      <c r="B93" s="11" t="s">
        <v>251</v>
      </c>
      <c r="C93" s="14"/>
      <c r="D93" s="14" t="s">
        <v>252</v>
      </c>
      <c r="E93" s="14" t="s">
        <v>253</v>
      </c>
      <c r="F93" s="37"/>
      <c r="G93" s="23">
        <v>18200632.420000002</v>
      </c>
      <c r="H93" s="23">
        <v>0.86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">
      <c r="A94" s="5"/>
      <c r="B94" s="11" t="s">
        <v>5</v>
      </c>
      <c r="C94" s="13"/>
      <c r="D94" s="13"/>
      <c r="E94" s="13"/>
      <c r="F94" s="38"/>
      <c r="G94" s="23">
        <f>SUM($G$90:$G$93)</f>
        <v>173129766.19999999</v>
      </c>
      <c r="H94" s="23">
        <f>(G94/$O$2) *100</f>
        <v>8.1835150146622695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">
      <c r="A95" s="5"/>
      <c r="B95" s="12" t="s">
        <v>30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">
      <c r="A96" s="5"/>
      <c r="B96" s="11" t="s">
        <v>5</v>
      </c>
      <c r="C96" s="13"/>
      <c r="D96" s="13"/>
      <c r="E96" s="13"/>
      <c r="F96" s="38"/>
      <c r="G96" s="23"/>
      <c r="H96" s="23">
        <f>(G96/$O$2) *100</f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">
      <c r="A97" s="5"/>
      <c r="B97" s="10" t="s">
        <v>11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">
      <c r="A99" s="5"/>
      <c r="B99" s="10" t="s">
        <v>25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">
      <c r="A100" s="5"/>
      <c r="B100" s="11" t="s">
        <v>254</v>
      </c>
      <c r="C100" s="14"/>
      <c r="D100" s="14" t="s">
        <v>255</v>
      </c>
      <c r="E100" s="14" t="s">
        <v>256</v>
      </c>
      <c r="F100" s="37"/>
      <c r="G100" s="23">
        <v>122260.62</v>
      </c>
      <c r="H100" s="23">
        <v>0.01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">
      <c r="A101" s="5"/>
      <c r="B101" s="11" t="s">
        <v>5</v>
      </c>
      <c r="C101" s="13"/>
      <c r="D101" s="13"/>
      <c r="E101" s="13"/>
      <c r="F101" s="38"/>
      <c r="G101" s="23">
        <f>SUM($G$100)</f>
        <v>122260.62</v>
      </c>
      <c r="H101" s="23">
        <f>(G101/$O$2) *100</f>
        <v>5.7790271507449096E-3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">
      <c r="A102" s="5"/>
      <c r="B102" s="10" t="s">
        <v>17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">
      <c r="A104" s="5"/>
      <c r="B104" s="10" t="s">
        <v>18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">
      <c r="A106" s="5"/>
      <c r="B106" s="10" t="s">
        <v>26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">
      <c r="A108" s="5"/>
      <c r="B108" s="10" t="s">
        <v>22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">
      <c r="A109" s="5"/>
      <c r="B109" s="11" t="s">
        <v>5</v>
      </c>
      <c r="C109" s="13"/>
      <c r="D109" s="13"/>
      <c r="E109" s="13"/>
      <c r="F109" s="38"/>
      <c r="G109" s="23"/>
      <c r="H109" s="23">
        <f>(G109/$O$2) *100</f>
        <v>0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">
      <c r="A110" s="5"/>
      <c r="B110" s="10" t="s">
        <v>19</v>
      </c>
      <c r="C110" s="13"/>
      <c r="D110" s="13"/>
      <c r="E110" s="13"/>
      <c r="F110" s="38"/>
      <c r="G110" s="23"/>
      <c r="H110" s="28"/>
      <c r="I110" s="5"/>
      <c r="J110" s="31"/>
      <c r="K110" s="31"/>
      <c r="L110" s="5"/>
      <c r="M110" s="5"/>
      <c r="N110" s="5"/>
      <c r="O110" s="5"/>
    </row>
    <row r="111" spans="1:15" ht="35.25" customHeight="1" x14ac:dyDescent="0.2">
      <c r="A111" s="5"/>
      <c r="B111" s="11" t="s">
        <v>5</v>
      </c>
      <c r="C111" s="13"/>
      <c r="D111" s="13"/>
      <c r="E111" s="13"/>
      <c r="F111" s="38"/>
      <c r="G111" s="23"/>
      <c r="H111" s="23">
        <f>(G111/$O$2) *100</f>
        <v>0</v>
      </c>
      <c r="I111" s="5"/>
      <c r="J111" s="31"/>
      <c r="K111" s="31"/>
      <c r="L111" s="5"/>
      <c r="M111" s="5"/>
      <c r="N111" s="5"/>
      <c r="O111" s="5"/>
    </row>
    <row r="112" spans="1:15" ht="35.25" customHeight="1" x14ac:dyDescent="0.2">
      <c r="A112" s="5"/>
      <c r="B112" s="10" t="s">
        <v>31</v>
      </c>
      <c r="C112" s="13"/>
      <c r="D112" s="13"/>
      <c r="E112" s="13"/>
      <c r="F112" s="38"/>
      <c r="G112" s="23"/>
      <c r="H112" s="28"/>
      <c r="I112" s="5"/>
      <c r="J112" s="31"/>
      <c r="K112" s="31"/>
      <c r="L112" s="5"/>
      <c r="M112" s="5"/>
      <c r="N112" s="5"/>
      <c r="O112" s="5"/>
    </row>
    <row r="113" spans="1:15" ht="35.25" customHeight="1" x14ac:dyDescent="0.2">
      <c r="A113" s="5"/>
      <c r="B113" s="11" t="s">
        <v>191</v>
      </c>
      <c r="C113" s="14"/>
      <c r="D113" s="14" t="s">
        <v>193</v>
      </c>
      <c r="E113" s="14" t="s">
        <v>194</v>
      </c>
      <c r="F113" s="37"/>
      <c r="G113" s="23">
        <v>1949.71</v>
      </c>
      <c r="H113" s="23">
        <v>0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">
      <c r="A114" s="5"/>
      <c r="B114" s="11" t="s">
        <v>5</v>
      </c>
      <c r="C114" s="13"/>
      <c r="D114" s="13"/>
      <c r="E114" s="13"/>
      <c r="F114" s="38"/>
      <c r="G114" s="23">
        <f>SUM($G$113)</f>
        <v>1949.71</v>
      </c>
      <c r="H114" s="23">
        <f>(G114/$O$2) *100</f>
        <v>9.2159086270614834E-5</v>
      </c>
      <c r="I114" s="5"/>
      <c r="J114" s="31"/>
      <c r="K114" s="31"/>
      <c r="L114" s="5"/>
      <c r="M114" s="5"/>
      <c r="N114" s="5"/>
      <c r="O114" s="5"/>
    </row>
    <row r="115" spans="1:15" ht="35.25" customHeight="1" x14ac:dyDescent="0.2">
      <c r="A115" s="5"/>
      <c r="B115" s="10" t="s">
        <v>20</v>
      </c>
      <c r="C115" s="13"/>
      <c r="D115" s="13"/>
      <c r="E115" s="13"/>
      <c r="F115" s="38"/>
      <c r="G115" s="23"/>
      <c r="H115" s="28"/>
      <c r="I115" s="5"/>
      <c r="J115" s="31"/>
      <c r="K115" s="31"/>
      <c r="L115" s="5"/>
      <c r="M115" s="5"/>
      <c r="N115" s="5"/>
      <c r="O115" s="5"/>
    </row>
    <row r="116" spans="1:15" ht="35.25" customHeight="1" x14ac:dyDescent="0.2">
      <c r="A116" s="5"/>
      <c r="B116" s="11" t="s">
        <v>257</v>
      </c>
      <c r="C116" s="14"/>
      <c r="D116" s="14" t="s">
        <v>233</v>
      </c>
      <c r="E116" s="14" t="s">
        <v>234</v>
      </c>
      <c r="F116" s="37"/>
      <c r="G116" s="23">
        <v>312219.18</v>
      </c>
      <c r="H116" s="23">
        <v>0.01</v>
      </c>
      <c r="I116" s="5"/>
      <c r="J116" s="31"/>
      <c r="K116" s="31"/>
      <c r="L116" s="5"/>
      <c r="M116" s="5"/>
      <c r="N116" s="5"/>
      <c r="O116" s="5"/>
    </row>
    <row r="117" spans="1:15" ht="35.25" customHeight="1" x14ac:dyDescent="0.2">
      <c r="A117" s="5"/>
      <c r="B117" s="11" t="s">
        <v>5</v>
      </c>
      <c r="C117" s="13"/>
      <c r="D117" s="13"/>
      <c r="E117" s="13"/>
      <c r="F117" s="38"/>
      <c r="G117" s="23">
        <f>SUM($G$116)</f>
        <v>312219.18</v>
      </c>
      <c r="H117" s="23">
        <f>(G117/$O$2) *100</f>
        <v>1.4758007265162831E-2</v>
      </c>
      <c r="I117" s="5"/>
      <c r="J117" s="31"/>
      <c r="K117" s="31"/>
      <c r="L117" s="5"/>
      <c r="M117" s="5"/>
      <c r="N117" s="5"/>
      <c r="O117" s="5"/>
    </row>
    <row r="118" spans="1:15" ht="35.25" customHeight="1" x14ac:dyDescent="0.2">
      <c r="A118" s="5"/>
      <c r="B118" s="10" t="s">
        <v>34</v>
      </c>
      <c r="C118" s="13"/>
      <c r="D118" s="13"/>
      <c r="E118" s="13"/>
      <c r="F118" s="38"/>
      <c r="G118" s="23"/>
      <c r="H118" s="28"/>
      <c r="I118" s="5"/>
      <c r="J118" s="31"/>
      <c r="K118" s="31"/>
      <c r="L118" s="5"/>
      <c r="M118" s="5"/>
      <c r="N118" s="5"/>
      <c r="O118" s="5"/>
    </row>
    <row r="119" spans="1:15" ht="35.25" customHeight="1" x14ac:dyDescent="0.2">
      <c r="A119" s="5"/>
      <c r="B119" s="11" t="s">
        <v>5</v>
      </c>
      <c r="C119" s="13"/>
      <c r="D119" s="13"/>
      <c r="E119" s="13"/>
      <c r="F119" s="38"/>
      <c r="G119" s="23"/>
      <c r="H119" s="23">
        <f>(G119/$O$2) *100</f>
        <v>0</v>
      </c>
      <c r="I119" s="5"/>
      <c r="J119" s="31"/>
      <c r="K119" s="31"/>
      <c r="L119" s="5"/>
      <c r="M119" s="5"/>
      <c r="N119" s="5"/>
      <c r="O119" s="5"/>
    </row>
    <row r="120" spans="1:15" ht="35.25" customHeight="1" x14ac:dyDescent="0.2">
      <c r="A120" s="7"/>
      <c r="B120" s="10" t="s">
        <v>23</v>
      </c>
      <c r="C120" s="15"/>
      <c r="D120" s="15"/>
      <c r="E120" s="15"/>
      <c r="F120" s="39"/>
      <c r="G120" s="24">
        <f>G119+G117+G114+G111+G109+G107+G105+G103+G101+G98+G96+G94+G88+G86+G84+G82+G79+G77+G33+G31+G17</f>
        <v>2115591721.77</v>
      </c>
      <c r="H120" s="24">
        <v>100</v>
      </c>
      <c r="I120" s="7"/>
      <c r="J120" s="33">
        <v>2115591721.77</v>
      </c>
      <c r="K120" s="17">
        <f>ROUND(G120,2)-ROUND(J120,2)</f>
        <v>0</v>
      </c>
      <c r="L120" s="7"/>
      <c r="M120" s="7"/>
      <c r="N120" s="7"/>
      <c r="O120" s="7"/>
    </row>
    <row r="121" spans="1:15" ht="35.25" customHeight="1" x14ac:dyDescent="0.2"/>
    <row r="122" spans="1:15" ht="35.25" customHeight="1" x14ac:dyDescent="0.2"/>
    <row r="123" spans="1:15" ht="35.25" customHeight="1" x14ac:dyDescent="0.2"/>
    <row r="124" spans="1:15" ht="35.25" customHeight="1" x14ac:dyDescent="0.2"/>
    <row r="125" spans="1:15" ht="35.25" customHeight="1" x14ac:dyDescent="0.2"/>
    <row r="126" spans="1:15" ht="35.25" customHeight="1" x14ac:dyDescent="0.2"/>
    <row r="127" spans="1:15" ht="35.25" customHeight="1" x14ac:dyDescent="0.2"/>
    <row r="128" spans="1:15" ht="35.25" customHeight="1" x14ac:dyDescent="0.2"/>
    <row r="129" ht="35.25" customHeight="1" x14ac:dyDescent="0.2"/>
    <row r="130" ht="35.25" customHeight="1" x14ac:dyDescent="0.2"/>
    <row r="131" ht="35.25" customHeight="1" x14ac:dyDescent="0.2"/>
    <row r="132" ht="35.25" customHeight="1" x14ac:dyDescent="0.2"/>
    <row r="133" ht="35.25" customHeight="1" x14ac:dyDescent="0.2"/>
    <row r="134" ht="35.25" customHeight="1" x14ac:dyDescent="0.2"/>
    <row r="135" ht="35.25" customHeight="1" x14ac:dyDescent="0.2"/>
    <row r="136" ht="35.25" customHeight="1" x14ac:dyDescent="0.2"/>
    <row r="137" ht="35.25" customHeight="1" x14ac:dyDescent="0.2"/>
    <row r="138" ht="35.25" customHeight="1" x14ac:dyDescent="0.2"/>
    <row r="139" ht="35.25" customHeight="1" x14ac:dyDescent="0.2"/>
    <row r="140" ht="35.25" customHeight="1" x14ac:dyDescent="0.2"/>
    <row r="141" ht="35.25" customHeight="1" x14ac:dyDescent="0.2"/>
    <row r="142" ht="35.25" customHeight="1" x14ac:dyDescent="0.2"/>
    <row r="143" ht="35.25" customHeight="1" x14ac:dyDescent="0.2"/>
    <row r="144" ht="35.25" customHeight="1" x14ac:dyDescent="0.2"/>
    <row r="145" ht="35.25" customHeight="1" x14ac:dyDescent="0.2"/>
    <row r="146" ht="35.25" customHeight="1" x14ac:dyDescent="0.2"/>
    <row r="147" ht="35.25" customHeight="1" x14ac:dyDescent="0.2"/>
    <row r="148" ht="35.25" customHeight="1" x14ac:dyDescent="0.2"/>
    <row r="149" ht="35.25" customHeight="1" x14ac:dyDescent="0.2"/>
    <row r="150" ht="35.25" customHeight="1" x14ac:dyDescent="0.2"/>
    <row r="151" ht="35.25" customHeight="1" x14ac:dyDescent="0.2"/>
    <row r="152" ht="35.25" customHeight="1" x14ac:dyDescent="0.2"/>
    <row r="153" ht="35.25" customHeight="1" x14ac:dyDescent="0.2"/>
    <row r="154" ht="35.25" customHeight="1" x14ac:dyDescent="0.2"/>
    <row r="155" ht="35.25" customHeight="1" x14ac:dyDescent="0.2"/>
    <row r="156" ht="35.25" customHeight="1" x14ac:dyDescent="0.2"/>
    <row r="157" ht="35.25" customHeight="1" x14ac:dyDescent="0.2"/>
    <row r="158" ht="35.25" customHeight="1" x14ac:dyDescent="0.2"/>
    <row r="159" ht="35.25" customHeight="1" x14ac:dyDescent="0.2"/>
    <row r="160" ht="35.25" customHeight="1" x14ac:dyDescent="0.2"/>
    <row r="161" ht="35.25" customHeight="1" x14ac:dyDescent="0.2"/>
    <row r="162" ht="35.25" customHeight="1" x14ac:dyDescent="0.2"/>
    <row r="163" ht="35.25" customHeight="1" x14ac:dyDescent="0.2"/>
    <row r="164" ht="35.25" customHeight="1" x14ac:dyDescent="0.2"/>
    <row r="165" ht="35.25" customHeight="1" x14ac:dyDescent="0.2"/>
    <row r="166" ht="35.25" customHeight="1" x14ac:dyDescent="0.2"/>
    <row r="167" ht="35.25" customHeight="1" x14ac:dyDescent="0.2"/>
    <row r="168" ht="35.25" customHeight="1" x14ac:dyDescent="0.2"/>
    <row r="169" ht="35.25" customHeight="1" x14ac:dyDescent="0.2"/>
    <row r="170" ht="35.25" customHeight="1" x14ac:dyDescent="0.2"/>
    <row r="171" ht="35.25" customHeight="1" x14ac:dyDescent="0.2"/>
    <row r="172" ht="35.25" customHeight="1" x14ac:dyDescent="0.2"/>
    <row r="173" ht="35.25" customHeight="1" x14ac:dyDescent="0.2"/>
    <row r="174" ht="35.25" customHeight="1" x14ac:dyDescent="0.2"/>
    <row r="175" ht="35.25" customHeight="1" x14ac:dyDescent="0.2"/>
    <row r="176" ht="35.25" customHeight="1" x14ac:dyDescent="0.2"/>
    <row r="177" ht="35.25" customHeight="1" x14ac:dyDescent="0.2"/>
    <row r="178" ht="35.25" customHeight="1" x14ac:dyDescent="0.2"/>
    <row r="179" ht="35.25" customHeight="1" x14ac:dyDescent="0.2"/>
    <row r="180" ht="35.25" customHeight="1" x14ac:dyDescent="0.2"/>
    <row r="181" ht="35.25" customHeight="1" x14ac:dyDescent="0.2"/>
    <row r="182" ht="35.25" customHeight="1" x14ac:dyDescent="0.2"/>
    <row r="183" ht="35.25" customHeight="1" x14ac:dyDescent="0.2"/>
    <row r="184" ht="35.25" customHeight="1" x14ac:dyDescent="0.2"/>
    <row r="185" ht="35.25" customHeight="1" x14ac:dyDescent="0.2"/>
    <row r="186" ht="35.25" customHeight="1" x14ac:dyDescent="0.2"/>
    <row r="187" ht="35.25" customHeight="1" x14ac:dyDescent="0.2"/>
    <row r="188" ht="35.25" customHeight="1" x14ac:dyDescent="0.2"/>
    <row r="189" ht="35.25" customHeight="1" x14ac:dyDescent="0.2"/>
    <row r="190" ht="35.25" customHeight="1" x14ac:dyDescent="0.2"/>
    <row r="191" ht="35.25" customHeight="1" x14ac:dyDescent="0.2"/>
    <row r="192" ht="35.25" customHeight="1" x14ac:dyDescent="0.2"/>
    <row r="193" ht="35.25" customHeight="1" x14ac:dyDescent="0.2"/>
    <row r="194" ht="35.25" customHeight="1" x14ac:dyDescent="0.2"/>
    <row r="195" ht="35.25" customHeight="1" x14ac:dyDescent="0.2"/>
    <row r="196" ht="35.25" customHeight="1" x14ac:dyDescent="0.2"/>
    <row r="197" ht="35.25" customHeight="1" x14ac:dyDescent="0.2"/>
    <row r="198" ht="35.25" customHeight="1" x14ac:dyDescent="0.2"/>
    <row r="199" ht="35.25" customHeight="1" x14ac:dyDescent="0.2"/>
    <row r="200" ht="35.25" customHeight="1" x14ac:dyDescent="0.2"/>
    <row r="201" ht="35.25" customHeight="1" x14ac:dyDescent="0.2"/>
    <row r="202" ht="35.25" customHeight="1" x14ac:dyDescent="0.2"/>
    <row r="203" ht="35.25" customHeight="1" x14ac:dyDescent="0.2"/>
    <row r="204" ht="35.25" customHeight="1" x14ac:dyDescent="0.2"/>
    <row r="205" ht="35.25" customHeight="1" x14ac:dyDescent="0.2"/>
    <row r="206" ht="35.25" customHeight="1" x14ac:dyDescent="0.2"/>
    <row r="207" ht="35.25" customHeight="1" x14ac:dyDescent="0.2"/>
    <row r="208" ht="35.25" customHeight="1" x14ac:dyDescent="0.2"/>
    <row r="209" ht="35.25" customHeight="1" x14ac:dyDescent="0.2"/>
    <row r="210" ht="35.25" customHeight="1" x14ac:dyDescent="0.2"/>
    <row r="211" ht="35.25" customHeight="1" x14ac:dyDescent="0.2"/>
    <row r="212" ht="35.25" customHeight="1" x14ac:dyDescent="0.2"/>
    <row r="213" ht="35.25" customHeight="1" x14ac:dyDescent="0.2"/>
    <row r="214" ht="35.25" customHeight="1" x14ac:dyDescent="0.2"/>
    <row r="215" ht="35.25" customHeight="1" x14ac:dyDescent="0.2"/>
    <row r="216" ht="35.25" customHeight="1" x14ac:dyDescent="0.2"/>
    <row r="217" ht="35.25" customHeight="1" x14ac:dyDescent="0.2"/>
    <row r="218" ht="35.25" customHeight="1" x14ac:dyDescent="0.2"/>
    <row r="219" ht="35.25" customHeight="1" x14ac:dyDescent="0.2"/>
    <row r="220" ht="35.25" customHeight="1" x14ac:dyDescent="0.2"/>
    <row r="221" ht="35.25" customHeight="1" x14ac:dyDescent="0.2"/>
    <row r="222" ht="35.25" customHeight="1" x14ac:dyDescent="0.2"/>
    <row r="223" ht="35.25" customHeight="1" x14ac:dyDescent="0.2"/>
    <row r="224" ht="35.25" customHeight="1" x14ac:dyDescent="0.2"/>
    <row r="225" ht="35.25" customHeight="1" x14ac:dyDescent="0.2"/>
    <row r="226" ht="35.25" customHeight="1" x14ac:dyDescent="0.2"/>
    <row r="227" ht="35.25" customHeight="1" x14ac:dyDescent="0.2"/>
    <row r="228" ht="35.25" customHeight="1" x14ac:dyDescent="0.2"/>
    <row r="229" ht="35.25" customHeight="1" x14ac:dyDescent="0.2"/>
    <row r="230" ht="35.25" customHeight="1" x14ac:dyDescent="0.2"/>
    <row r="231" ht="35.25" customHeight="1" x14ac:dyDescent="0.2"/>
    <row r="232" ht="35.25" customHeight="1" x14ac:dyDescent="0.2"/>
    <row r="233" ht="35.25" customHeight="1" x14ac:dyDescent="0.2"/>
    <row r="234" ht="35.25" customHeight="1" x14ac:dyDescent="0.2"/>
    <row r="235" ht="35.25" customHeight="1" x14ac:dyDescent="0.2"/>
    <row r="236" ht="35.25" customHeight="1" x14ac:dyDescent="0.2"/>
    <row r="237" ht="35.25" customHeight="1" x14ac:dyDescent="0.2"/>
    <row r="238" ht="35.25" customHeight="1" x14ac:dyDescent="0.2"/>
    <row r="239" ht="35.25" customHeight="1" x14ac:dyDescent="0.2"/>
    <row r="240" ht="35.25" customHeight="1" x14ac:dyDescent="0.2"/>
    <row r="241" ht="35.25" customHeight="1" x14ac:dyDescent="0.2"/>
    <row r="242" ht="35.25" customHeight="1" x14ac:dyDescent="0.2"/>
    <row r="243" ht="35.25" customHeight="1" x14ac:dyDescent="0.2"/>
    <row r="244" ht="35.25" customHeight="1" x14ac:dyDescent="0.2"/>
    <row r="245" ht="35.25" customHeight="1" x14ac:dyDescent="0.2"/>
    <row r="246" ht="35.25" customHeight="1" x14ac:dyDescent="0.2"/>
    <row r="247" ht="35.25" customHeight="1" x14ac:dyDescent="0.2"/>
    <row r="248" ht="35.25" customHeight="1" x14ac:dyDescent="0.2"/>
    <row r="249" ht="35.25" customHeight="1" x14ac:dyDescent="0.2"/>
    <row r="250" ht="35.25" customHeight="1" x14ac:dyDescent="0.2"/>
    <row r="251" ht="35.25" customHeight="1" x14ac:dyDescent="0.2"/>
    <row r="252" ht="35.25" customHeight="1" x14ac:dyDescent="0.2"/>
    <row r="253" ht="35.25" customHeight="1" x14ac:dyDescent="0.2"/>
    <row r="254" ht="35.25" customHeight="1" x14ac:dyDescent="0.2"/>
    <row r="255" ht="35.25" customHeight="1" x14ac:dyDescent="0.2"/>
    <row r="256" ht="35.25" customHeight="1" x14ac:dyDescent="0.2"/>
    <row r="257" ht="35.25" customHeight="1" x14ac:dyDescent="0.2"/>
    <row r="258" ht="35.25" customHeight="1" x14ac:dyDescent="0.2"/>
    <row r="259" ht="35.25" customHeight="1" x14ac:dyDescent="0.2"/>
    <row r="260" ht="35.25" customHeight="1" x14ac:dyDescent="0.2"/>
    <row r="261" ht="35.25" customHeight="1" x14ac:dyDescent="0.2"/>
    <row r="262" ht="35.25" customHeight="1" x14ac:dyDescent="0.2"/>
    <row r="263" ht="35.25" customHeight="1" x14ac:dyDescent="0.2"/>
    <row r="264" ht="35.25" customHeight="1" x14ac:dyDescent="0.2"/>
    <row r="265" ht="35.25" customHeight="1" x14ac:dyDescent="0.2"/>
    <row r="266" ht="35.25" customHeight="1" x14ac:dyDescent="0.2"/>
    <row r="267" ht="35.25" customHeight="1" x14ac:dyDescent="0.2"/>
    <row r="268" ht="35.25" customHeight="1" x14ac:dyDescent="0.2"/>
    <row r="269" ht="35.25" customHeight="1" x14ac:dyDescent="0.2"/>
    <row r="270" ht="35.25" customHeight="1" x14ac:dyDescent="0.2"/>
    <row r="271" ht="35.25" customHeight="1" x14ac:dyDescent="0.2"/>
    <row r="272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2023-05-15T12:33:05Z</dcterms:modified>
</cp:coreProperties>
</file>