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cs\Site\22-04-06\"/>
    </mc:Choice>
  </mc:AlternateContent>
  <bookViews>
    <workbookView xWindow="0" yWindow="0" windowWidth="21600" windowHeight="10650" firstSheet="1" activeTab="1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портфеля'!$A$7:$O$22</definedName>
    <definedName name="Report07">'Состав портфеля'!$A$24:$O$29</definedName>
    <definedName name="Report08">'Состав портфеля'!$A$31:$O$31</definedName>
    <definedName name="Report09">'Состав портфеля'!$A$33:$O$64</definedName>
    <definedName name="Report10">'Состав портфеля'!$A$66:$O$66</definedName>
    <definedName name="Report11">'Состав портфеля'!$A$68:$O$69</definedName>
    <definedName name="Report12">'Состав портфеля'!$A$71:$O$71</definedName>
    <definedName name="Report13">'Состав портфеля'!$A$73:$O$73</definedName>
    <definedName name="Report14">'Состав портфеля'!$A$75:$O$75</definedName>
    <definedName name="Report15">'Состав портфеля'!$A$77:$O$81</definedName>
    <definedName name="Report16">'Состав портфеля'!$A$83:$O$83</definedName>
    <definedName name="Report17">'Состав портфеля'!$A$85:$O$85</definedName>
    <definedName name="Report18">'Состав портфеля'!$A$87:$O$89</definedName>
    <definedName name="Report19">'Состав портфеля'!$A$91:$O$91</definedName>
    <definedName name="Report20">'Состав портфеля'!$A$93:$O$93</definedName>
    <definedName name="Report21">'Состав портфеля'!$A$95:$O$95</definedName>
    <definedName name="Report22">'Состав портфеля'!$A$97:$O$97</definedName>
    <definedName name="Report23">'Состав портфеля'!$A$99:$O$99</definedName>
    <definedName name="Report24">'Состав портфеля'!$A$101:$O$101</definedName>
    <definedName name="Report25">'Состав портфеля'!$A$103:$O$103</definedName>
    <definedName name="Report26">'Состав портфеля'!$A$105:$O$105</definedName>
    <definedName name="Report27">'Состав портфеля'!$A$106:$K$106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89" i="12" l="1"/>
  <c r="G106" i="12" s="1"/>
  <c r="K106" i="12" s="1"/>
  <c r="G81" i="12"/>
  <c r="G69" i="12"/>
  <c r="G64" i="12"/>
  <c r="G29" i="12"/>
  <c r="G22" i="12"/>
  <c r="B5" i="9"/>
  <c r="B3" i="12" l="1"/>
  <c r="O1" i="12" l="1"/>
  <c r="O2" i="12" l="1"/>
  <c r="H105" i="12" s="1"/>
  <c r="H101" i="12" l="1"/>
  <c r="H103" i="12"/>
  <c r="H97" i="12"/>
  <c r="H99" i="12"/>
  <c r="H93" i="12"/>
  <c r="H95" i="12"/>
  <c r="H89" i="12"/>
  <c r="H91" i="12"/>
  <c r="H83" i="12"/>
  <c r="H85" i="12"/>
  <c r="H75" i="12"/>
  <c r="H81" i="12"/>
  <c r="H71" i="12"/>
  <c r="H73" i="12"/>
  <c r="H66" i="12"/>
  <c r="H69" i="12"/>
  <c r="H31" i="12"/>
  <c r="H64" i="12"/>
  <c r="H22" i="12"/>
  <c r="H29" i="12"/>
  <c r="B2" i="12"/>
</calcChain>
</file>

<file path=xl/sharedStrings.xml><?xml version="1.0" encoding="utf-8"?>
<sst xmlns="http://schemas.openxmlformats.org/spreadsheetml/2006/main" count="293" uniqueCount="212">
  <si>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</si>
  <si>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</si>
  <si>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</si>
  <si>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</si>
  <si>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</si>
  <si>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</si>
  <si>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</si>
  <si>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</si>
  <si>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</si>
  <si>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</si>
  <si>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</si>
  <si>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</si>
  <si>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</si>
  <si>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</si>
  <si>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</si>
  <si>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</si>
  <si>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</si>
  <si>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</si>
  <si>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</si>
  <si>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</si>
  <si>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</si>
  <si>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</si>
  <si>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</si>
  <si>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</si>
  <si>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</si>
  <si>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</si>
  <si>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</si>
  <si>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</si>
  <si>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</si>
  <si>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</si>
  <si>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</si>
  <si>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</si>
  <si>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</si>
  <si>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</si>
  <si>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</si>
  <si>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SPECDEP\sd1245</t>
  </si>
  <si>
    <t>Оглуздина Маргарита Рудольфовна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</si>
  <si>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</si>
  <si>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</si>
  <si>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</si>
  <si>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</si>
  <si>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</si>
  <si>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</si>
  <si>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29.10.2021</t>
  </si>
  <si>
    <t>Report28</t>
  </si>
  <si>
    <t>Акционерное общество "Негосударственный пенсионный фонд "Авиаполис"</t>
  </si>
  <si>
    <t>Report29</t>
  </si>
  <si>
    <t>25083RMFS</t>
  </si>
  <si>
    <t>RU000A0ZYCK6</t>
  </si>
  <si>
    <t>Министерство финансов Российской Федерации</t>
  </si>
  <si>
    <t>1037739085636</t>
  </si>
  <si>
    <t>25084RMFS</t>
  </si>
  <si>
    <t>RU000A101FA1</t>
  </si>
  <si>
    <t>26209RMFS</t>
  </si>
  <si>
    <t>RU000A0JSMA2</t>
  </si>
  <si>
    <t>26211RMFS</t>
  </si>
  <si>
    <t>RU000A0JTJL3</t>
  </si>
  <si>
    <t>26212RMFS</t>
  </si>
  <si>
    <t>RU000A0JTK38</t>
  </si>
  <si>
    <t>26215RMFS</t>
  </si>
  <si>
    <t>RU000A0JU4L3</t>
  </si>
  <si>
    <t>26219RMFS</t>
  </si>
  <si>
    <t>RU000A0JWM07</t>
  </si>
  <si>
    <t>26220RMFS</t>
  </si>
  <si>
    <t>RU000A0JXB41</t>
  </si>
  <si>
    <t>26222RMFS</t>
  </si>
  <si>
    <t>RU000A0JXQF2</t>
  </si>
  <si>
    <t>26223RMFS</t>
  </si>
  <si>
    <t>RU000A0ZYU88</t>
  </si>
  <si>
    <t>26226RMFS</t>
  </si>
  <si>
    <t>RU000A0ZZYW2</t>
  </si>
  <si>
    <t>26227RMFS</t>
  </si>
  <si>
    <t>RU000A1007F4</t>
  </si>
  <si>
    <t>26229RMFS</t>
  </si>
  <si>
    <t>RU000A100EG3</t>
  </si>
  <si>
    <t>29006RMFS</t>
  </si>
  <si>
    <t>RU000A0JV4L2</t>
  </si>
  <si>
    <t>46018RMFS</t>
  </si>
  <si>
    <t>RU000A0D0G29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</si>
  <si>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</si>
  <si>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</si>
  <si>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</si>
  <si>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</si>
  <si>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</si>
  <si>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</si>
  <si>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</si>
  <si>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</si>
  <si>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</si>
  <si>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</si>
  <si>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</si>
  <si>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</si>
  <si>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</si>
  <si>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</si>
  <si>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</si>
  <si>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</si>
  <si>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4B02-01-00146-A-003P</t>
  </si>
  <si>
    <t>RU000A101137</t>
  </si>
  <si>
    <t>Публичное акционерное общество "Газпром нефть"</t>
  </si>
  <si>
    <t>1025501701686</t>
  </si>
  <si>
    <t>4B02-01-00207-A-001P</t>
  </si>
  <si>
    <t>RU000A0JWV89</t>
  </si>
  <si>
    <t>Публичное акционерное общество "Акрон"</t>
  </si>
  <si>
    <t>1025300786610</t>
  </si>
  <si>
    <t>4B02-01-45219-D</t>
  </si>
  <si>
    <t>RU000A0JUQC5</t>
  </si>
  <si>
    <t>Публичное акционерное общество "Ашинский металлургический завод"</t>
  </si>
  <si>
    <t>1027400508277</t>
  </si>
  <si>
    <t>4B02-02-17174-H</t>
  </si>
  <si>
    <t>RU000A101WH1</t>
  </si>
  <si>
    <t>Акционерное общество "ГИДРОМАШСЕРВИС"</t>
  </si>
  <si>
    <t>1027739083580</t>
  </si>
  <si>
    <t>4B02-02-36400-R-001P</t>
  </si>
  <si>
    <t>RU000A100LL8</t>
  </si>
  <si>
    <t>ОБЩЕСТВО С ОГРАНИЧЕННОЙ ОТВЕТСТВЕННОСТЬЮ "ГАЗПРОМ КАПИТАЛ"</t>
  </si>
  <si>
    <t>1087746212388</t>
  </si>
  <si>
    <t>4B02-02-36420-R-001P</t>
  </si>
  <si>
    <t>RU000A100782</t>
  </si>
  <si>
    <t>Общество с ограниченной ответственностью "Лента"</t>
  </si>
  <si>
    <t>1037832048605</t>
  </si>
  <si>
    <t>4B02-02-60525-P-002P</t>
  </si>
  <si>
    <t>RU000A101MC3</t>
  </si>
  <si>
    <t>Публичное акционерное общество "Магнит"</t>
  </si>
  <si>
    <t>1032304945947</t>
  </si>
  <si>
    <t>4B02-03-00822-J-001P</t>
  </si>
  <si>
    <t>RU000A0ZYC98</t>
  </si>
  <si>
    <t>Публичное акционерное общество "МегаФон"</t>
  </si>
  <si>
    <t>1027809169585</t>
  </si>
  <si>
    <t>4B02-03-31153-H-001P</t>
  </si>
  <si>
    <t>RU000A1008Z0</t>
  </si>
  <si>
    <t>Акционерное общество "Минерально-химическая компания "ЕвроХим"</t>
  </si>
  <si>
    <t>1027700002659</t>
  </si>
  <si>
    <t>4B02-03-60525-P-002P</t>
  </si>
  <si>
    <t>RU000A101PJ1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</si>
  <si>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</si>
  <si>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</si>
  <si>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</si>
  <si>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</si>
  <si>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4B02-04-31153-H-001P</t>
  </si>
  <si>
    <t>RU000A100LS3</t>
  </si>
  <si>
    <t>4B02-04-36420-R-001P</t>
  </si>
  <si>
    <t>RU000A101R33</t>
  </si>
  <si>
    <t>4B02-05-00182-A-001P</t>
  </si>
  <si>
    <t>RU000A101WB4</t>
  </si>
  <si>
    <t>Публичное акционерное общество "Челябинский трубопрокатный завод"</t>
  </si>
  <si>
    <t>1027402694186</t>
  </si>
  <si>
    <t>4B02-05-00963-B-001P</t>
  </si>
  <si>
    <t>RU000A102G01</t>
  </si>
  <si>
    <t>Публичное акционерное общество "Совкомбанк"</t>
  </si>
  <si>
    <t>1144400000425</t>
  </si>
  <si>
    <t>4B02-05-36241-R-001P</t>
  </si>
  <si>
    <t>RU000A100AB2</t>
  </si>
  <si>
    <t>Общество с ограниченной ответственностью "ИКС 5 ФИНАНС"</t>
  </si>
  <si>
    <t>1067761792053</t>
  </si>
  <si>
    <t>4B02-06-00146-A-001P</t>
  </si>
  <si>
    <t>RU000A0ZYXV9</t>
  </si>
  <si>
    <t>4B02-07-00122-A</t>
  </si>
  <si>
    <t>RU000A0JUFV8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</si>
  <si>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</si>
  <si>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</si>
  <si>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</si>
  <si>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</si>
  <si>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4B02-07-36241-R</t>
  </si>
  <si>
    <t>RU000A0JWPL4</t>
  </si>
  <si>
    <t>4B02-07-36241-R-001P</t>
  </si>
  <si>
    <t>RU000A1010X1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</si>
  <si>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</si>
  <si>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</si>
  <si>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</si>
  <si>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</si>
  <si>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4B02-13-32432-H-001P</t>
  </si>
  <si>
    <t>RU000A1003A4</t>
  </si>
  <si>
    <t>4B020301326B002P</t>
  </si>
  <si>
    <t>RU000A0ZZZ66</t>
  </si>
  <si>
    <t>АКЦИОНЕРНОЕ ОБЩЕСТВО "АЛЬФА-БАНК"</t>
  </si>
  <si>
    <t>1027700067328</t>
  </si>
  <si>
    <t>4B020503349B001P</t>
  </si>
  <si>
    <t>RU000A0ZYXJ4</t>
  </si>
  <si>
    <t>Акционерное общество "Российский Сельскохозяйственный банк"</t>
  </si>
  <si>
    <t>1027700342890</t>
  </si>
  <si>
    <t>4B020603349B001P</t>
  </si>
  <si>
    <t>RU000A0ZZPZ3</t>
  </si>
  <si>
    <t>4B021501326B</t>
  </si>
  <si>
    <t>RU000A0JV0U1</t>
  </si>
  <si>
    <t>4B022001326B</t>
  </si>
  <si>
    <t>RU000A0JXRV7</t>
  </si>
  <si>
    <t>4B023401000B001P</t>
  </si>
  <si>
    <t>RU000A102PB6</t>
  </si>
  <si>
    <t>Банк ВТБ (публичное акционерное общество)</t>
  </si>
  <si>
    <t>1027739609391</t>
  </si>
  <si>
    <t>4B024001326B</t>
  </si>
  <si>
    <t>RU000A0ZYU21</t>
  </si>
  <si>
    <t>4B024301000B</t>
  </si>
  <si>
    <t>RU000A0JU773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</si>
  <si>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</si>
  <si>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</si>
  <si>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</si>
  <si>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</si>
  <si>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Банк ГПБ (АО), 810-699-56521, 22.12.2017</t>
  </si>
  <si>
    <t>"Газпромбанк" (Акционерное общество)</t>
  </si>
  <si>
    <t>1027700167110</t>
  </si>
  <si>
    <t>Банк ГПБ (АО), 810-724-47790, 15.01.2018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</si>
  <si>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</si>
  <si>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</si>
  <si>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1027700132195</t>
  </si>
  <si>
    <t>ПАО Сбербанк, 467702, 15.05.1997</t>
  </si>
  <si>
    <t>Публичное акционерное общество «Сбербанк России»</t>
  </si>
  <si>
    <t>АО ИФК "СОЛИД", ДП-11323, 26.12.2017</t>
  </si>
  <si>
    <t>АКЦИОНЕРНОЕ ОБЩЕСТВО ИНВЕСТИЦИОННО-ФИНАНСОВАЯ КОМПАНИЯ "СОЛИД"</t>
  </si>
  <si>
    <t>1027739045839</t>
  </si>
  <si>
    <t>ПАО Банк "ФК Открытие", Ц-01-2018/1052, 19.09.2018</t>
  </si>
  <si>
    <t>Публичное акционерное общество Банк "Финансовая Корпорация Открытие"</t>
  </si>
  <si>
    <t>1027739019208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</si>
</sst>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5:N11"/>
  <sheetViews>
    <sheetView workbookViewId="0">
      <selection activeCell="A30189" sqref="A30189:K30190"/>
    </sheetView>
  </sheetViews>
  <sheetFormatPr defaultRowHeight="13.5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44498</v>
      </c>
      <c r="G6" s="3">
        <v>44498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1282307338.02</v>
      </c>
      <c r="C7">
        <v>85725492.920000002</v>
      </c>
      <c r="D7">
        <v>614914600.45000005</v>
      </c>
      <c r="F7">
        <v>9428211.5399999991</v>
      </c>
      <c r="H7">
        <v>15568533</v>
      </c>
      <c r="I7">
        <v>0</v>
      </c>
      <c r="M7">
        <v>469386.35</v>
      </c>
      <c r="N7">
        <v>305</v>
      </c>
    </row>
    <row r="8" spans="1:14" x14ac:dyDescent="0.25">
      <c r="A8" t="s">
        <v>41</v>
      </c>
      <c r="B8">
        <v>2008413562.28</v>
      </c>
    </row>
    <row r="9" spans="1:14" x14ac:dyDescent="0.25">
      <c r="A9" t="s">
        <v>42</v>
      </c>
      <c r="B9" s="2" t="s">
        <v>43</v>
      </c>
      <c r="C9">
        <v>2008413562.28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2008413562.28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636"/>
  <sheetViews>
    <sheetView tabSelected="1" workbookViewId="0"/>
  </sheetViews>
  <sheetFormatPr defaultRowHeight="13.5" x14ac:dyDescent="0.25"/>
  <cols>
    <col min="1" max="1" width="2.2109375" customWidth="1"/>
    <col min="2" max="2" width="50.42578125" style="9" customWidth="1"/>
    <col min="3" max="3" width="10.640625" customWidth="1"/>
    <col min="4" max="4" width="42.7109375" customWidth="1"/>
    <col min="5" max="5" width="15.640625" customWidth="1"/>
    <col min="6" max="6" width="16.28515625" style="40" customWidth="1"/>
    <col min="7" max="7" width="17.2109375" style="25" customWidth="1"/>
    <col min="8" max="8" width="10.640625" style="18" customWidth="1"/>
    <col min="9" max="9" width="1.35546875" customWidth="1"/>
    <col min="10" max="10" width="16.28515625" style="18" hidden="1" customWidth="1"/>
    <col min="11" max="11" width="16.78515625" style="18" hidden="1" customWidth="1"/>
    <col min="15" max="15" width="8.78515625" hidden="1" customWidth="1"/>
  </cols>
  <sheetData>
    <row r="1" spans="1:15" s="4" customFormat="1" ht="11.5" x14ac:dyDescent="0.25">
      <c r="B1" s="9"/>
      <c r="F1" s="34"/>
      <c r="G1" s="20"/>
      <c r="H1" s="19"/>
      <c r="J1" s="19"/>
      <c r="K1" s="19"/>
      <c r="O1" s="4">
        <f>XLRPARAMS_FinishDate</f>
        <v>44498</v>
      </c>
    </row>
    <row r="2" spans="1:15" s="4" customFormat="1" ht="14.25" customHeight="1" x14ac:dyDescent="0.25">
      <c r="B2" s="41" t="str">
        <f>Report05_NAME</f>
        <v>Состав инвестиционного портфеля средств пенсионных резервов фонда на 29.10.2021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2008413562.28</v>
      </c>
    </row>
    <row r="3" spans="1:15" s="4" customFormat="1" ht="14.25" customHeight="1" x14ac:dyDescent="0.25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5" x14ac:dyDescent="0.25">
      <c r="B4" s="9"/>
      <c r="F4" s="34"/>
      <c r="G4" s="20"/>
      <c r="H4" s="19"/>
      <c r="J4" s="19"/>
      <c r="K4" s="19"/>
    </row>
    <row r="5" spans="1:15" s="4" customFormat="1" ht="90" x14ac:dyDescent="0.25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315356</v>
      </c>
      <c r="G7" s="23">
        <v>323507952.60000002</v>
      </c>
      <c r="H7" s="23">
        <v>16.11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168167</v>
      </c>
      <c r="G8" s="23">
        <v>160187475.84999999</v>
      </c>
      <c r="H8" s="23">
        <v>7.98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412269</v>
      </c>
      <c r="G9" s="23">
        <v>420122724.44999999</v>
      </c>
      <c r="H9" s="23">
        <v>20.92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20436</v>
      </c>
      <c r="G10" s="23">
        <v>20535114.600000001</v>
      </c>
      <c r="H10" s="23">
        <v>1.02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9</v>
      </c>
      <c r="G11" s="23">
        <v>8703.7199999999993</v>
      </c>
      <c r="H11" s="23">
        <v>0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7252</v>
      </c>
      <c r="G12" s="23">
        <v>7207472.7199999997</v>
      </c>
      <c r="H12" s="23">
        <v>0.36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72020</v>
      </c>
      <c r="G13" s="23">
        <v>71398467.400000006</v>
      </c>
      <c r="H13" s="23">
        <v>3.55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72421</v>
      </c>
      <c r="G14" s="23">
        <v>73991811.489999995</v>
      </c>
      <c r="H14" s="23">
        <v>3.68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27574</v>
      </c>
      <c r="G15" s="23">
        <v>26866175.420000002</v>
      </c>
      <c r="H15" s="23">
        <v>1.34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49</v>
      </c>
      <c r="E16" s="14" t="s">
        <v>50</v>
      </c>
      <c r="F16" s="37">
        <v>10120</v>
      </c>
      <c r="G16" s="23">
        <v>9855159.5999999996</v>
      </c>
      <c r="H16" s="23">
        <v>0.49</v>
      </c>
      <c r="J16" s="31"/>
      <c r="K16" s="31"/>
    </row>
    <row r="17" spans="1:15" s="5" customFormat="1" ht="35.25" customHeight="1" x14ac:dyDescent="0.25">
      <c r="B17" s="11" t="s">
        <v>69</v>
      </c>
      <c r="C17" s="14" t="s">
        <v>70</v>
      </c>
      <c r="D17" s="14" t="s">
        <v>49</v>
      </c>
      <c r="E17" s="14" t="s">
        <v>50</v>
      </c>
      <c r="F17" s="37">
        <v>26321</v>
      </c>
      <c r="G17" s="23">
        <v>26215189.579999998</v>
      </c>
      <c r="H17" s="23">
        <v>1.31</v>
      </c>
      <c r="J17" s="31"/>
      <c r="K17" s="31"/>
    </row>
    <row r="18" spans="1:15" s="5" customFormat="1" ht="35.25" customHeight="1" x14ac:dyDescent="0.25">
      <c r="B18" s="11" t="s">
        <v>71</v>
      </c>
      <c r="C18" s="14" t="s">
        <v>72</v>
      </c>
      <c r="D18" s="14" t="s">
        <v>49</v>
      </c>
      <c r="E18" s="14" t="s">
        <v>50</v>
      </c>
      <c r="F18" s="37">
        <v>50556</v>
      </c>
      <c r="G18" s="23">
        <v>50560044.479999997</v>
      </c>
      <c r="H18" s="23">
        <v>2.52</v>
      </c>
      <c r="J18" s="31"/>
      <c r="K18" s="31"/>
    </row>
    <row r="19" spans="1:15" s="5" customFormat="1" ht="35.25" customHeight="1" x14ac:dyDescent="0.25">
      <c r="B19" s="11" t="s">
        <v>73</v>
      </c>
      <c r="C19" s="14" t="s">
        <v>74</v>
      </c>
      <c r="D19" s="14" t="s">
        <v>49</v>
      </c>
      <c r="E19" s="14" t="s">
        <v>50</v>
      </c>
      <c r="F19" s="37">
        <v>8567</v>
      </c>
      <c r="G19" s="23">
        <v>8532132.3100000005</v>
      </c>
      <c r="H19" s="23">
        <v>0.42</v>
      </c>
      <c r="J19" s="31"/>
      <c r="K19" s="31"/>
    </row>
    <row r="20" spans="1:15" s="5" customFormat="1" ht="35.25" customHeight="1" x14ac:dyDescent="0.25">
      <c r="B20" s="11" t="s">
        <v>75</v>
      </c>
      <c r="C20" s="14" t="s">
        <v>76</v>
      </c>
      <c r="D20" s="14" t="s">
        <v>49</v>
      </c>
      <c r="E20" s="14" t="s">
        <v>50</v>
      </c>
      <c r="F20" s="37">
        <v>46148</v>
      </c>
      <c r="G20" s="23">
        <v>47161871.560000002</v>
      </c>
      <c r="H20" s="23">
        <v>2.35</v>
      </c>
      <c r="J20" s="31"/>
      <c r="K20" s="31"/>
    </row>
    <row r="21" spans="1:15" s="5" customFormat="1" ht="35.25" customHeight="1" x14ac:dyDescent="0.25">
      <c r="B21" s="11" t="s">
        <v>77</v>
      </c>
      <c r="C21" s="14" t="s">
        <v>78</v>
      </c>
      <c r="D21" s="14" t="s">
        <v>49</v>
      </c>
      <c r="E21" s="14" t="s">
        <v>50</v>
      </c>
      <c r="F21" s="37">
        <v>89248</v>
      </c>
      <c r="G21" s="23">
        <v>36157042.240000002</v>
      </c>
      <c r="H21" s="23">
        <v>1.8</v>
      </c>
      <c r="J21" s="31"/>
      <c r="K21" s="31"/>
    </row>
    <row r="22" spans="1:15" s="5" customFormat="1" ht="35.25" customHeight="1" x14ac:dyDescent="0.25">
      <c r="B22" s="11" t="s">
        <v>5</v>
      </c>
      <c r="C22" s="13"/>
      <c r="D22" s="13"/>
      <c r="E22" s="13"/>
      <c r="F22" s="38"/>
      <c r="G22" s="23">
        <f>SUM($G$7:$G$21)</f>
        <v>1282307338.02</v>
      </c>
      <c r="H22" s="23">
        <f>(G22/$O$2) *100</f>
        <v>63.846777481640459</v>
      </c>
      <c r="J22" s="31"/>
      <c r="K22" s="31"/>
    </row>
    <row r="23" spans="1:15" s="5" customFormat="1" ht="35.25" customHeight="1" x14ac:dyDescent="0.25">
      <c r="A23" s="7"/>
      <c r="B23" s="10" t="s">
        <v>8</v>
      </c>
      <c r="C23" s="15"/>
      <c r="D23" s="15"/>
      <c r="E23" s="15"/>
      <c r="F23" s="39"/>
      <c r="G23" s="24"/>
      <c r="H23" s="27"/>
      <c r="I23" s="7"/>
      <c r="J23" s="32"/>
      <c r="K23" s="32"/>
      <c r="L23" s="7"/>
      <c r="M23" s="7"/>
      <c r="N23" s="7"/>
      <c r="O23" s="7"/>
    </row>
    <row r="24" spans="1:15" s="5" customFormat="1" ht="35.25" customHeight="1" x14ac:dyDescent="0.25">
      <c r="B24" s="11" t="s">
        <v>79</v>
      </c>
      <c r="C24" s="14" t="s">
        <v>80</v>
      </c>
      <c r="D24" s="14" t="s">
        <v>81</v>
      </c>
      <c r="E24" s="14" t="s">
        <v>82</v>
      </c>
      <c r="F24" s="37">
        <v>10560</v>
      </c>
      <c r="G24" s="23">
        <v>10203916.800000001</v>
      </c>
      <c r="H24" s="23">
        <v>0.51</v>
      </c>
      <c r="J24" s="31"/>
      <c r="K24" s="31"/>
    </row>
    <row r="25" spans="1:15" s="5" customFormat="1" ht="35.25" customHeight="1" x14ac:dyDescent="0.25">
      <c r="B25" s="11" t="s">
        <v>83</v>
      </c>
      <c r="C25" s="14" t="s">
        <v>84</v>
      </c>
      <c r="D25" s="14" t="s">
        <v>81</v>
      </c>
      <c r="E25" s="14" t="s">
        <v>82</v>
      </c>
      <c r="F25" s="37">
        <v>35000</v>
      </c>
      <c r="G25" s="23">
        <v>33129177.899999999</v>
      </c>
      <c r="H25" s="23">
        <v>1.65</v>
      </c>
      <c r="J25" s="31"/>
      <c r="K25" s="31"/>
    </row>
    <row r="26" spans="1:15" s="5" customFormat="1" ht="35.25" customHeight="1" x14ac:dyDescent="0.25">
      <c r="B26" s="11" t="s">
        <v>85</v>
      </c>
      <c r="C26" s="14" t="s">
        <v>86</v>
      </c>
      <c r="D26" s="14" t="s">
        <v>87</v>
      </c>
      <c r="E26" s="14" t="s">
        <v>88</v>
      </c>
      <c r="F26" s="37">
        <v>18800</v>
      </c>
      <c r="G26" s="23">
        <v>18919192</v>
      </c>
      <c r="H26" s="23">
        <v>0.94</v>
      </c>
      <c r="J26" s="31"/>
      <c r="K26" s="31"/>
    </row>
    <row r="27" spans="1:15" s="5" customFormat="1" ht="35.25" customHeight="1" x14ac:dyDescent="0.25">
      <c r="B27" s="11" t="s">
        <v>89</v>
      </c>
      <c r="C27" s="14" t="s">
        <v>90</v>
      </c>
      <c r="D27" s="14" t="s">
        <v>87</v>
      </c>
      <c r="E27" s="14" t="s">
        <v>88</v>
      </c>
      <c r="F27" s="37">
        <v>21750</v>
      </c>
      <c r="G27" s="23">
        <v>20215755</v>
      </c>
      <c r="H27" s="23">
        <v>1.01</v>
      </c>
      <c r="J27" s="31"/>
      <c r="K27" s="31"/>
    </row>
    <row r="28" spans="1:15" s="5" customFormat="1" ht="35.25" customHeight="1" x14ac:dyDescent="0.25">
      <c r="B28" s="11" t="s">
        <v>91</v>
      </c>
      <c r="C28" s="14" t="s">
        <v>92</v>
      </c>
      <c r="D28" s="14" t="s">
        <v>93</v>
      </c>
      <c r="E28" s="14" t="s">
        <v>94</v>
      </c>
      <c r="F28" s="37">
        <v>4229</v>
      </c>
      <c r="G28" s="23">
        <v>3257451.22</v>
      </c>
      <c r="H28" s="23">
        <v>0.16</v>
      </c>
      <c r="J28" s="31"/>
      <c r="K28" s="31"/>
    </row>
    <row r="29" spans="1:15" s="5" customFormat="1" ht="35.25" customHeight="1" x14ac:dyDescent="0.25">
      <c r="B29" s="11" t="s">
        <v>5</v>
      </c>
      <c r="C29" s="13"/>
      <c r="D29" s="13"/>
      <c r="E29" s="13"/>
      <c r="F29" s="38"/>
      <c r="G29" s="23">
        <f>SUM($G$24:$G$28)</f>
        <v>85725492.920000002</v>
      </c>
      <c r="H29" s="23">
        <f>(G29/$O$2) *100</f>
        <v>4.2683187631277661</v>
      </c>
      <c r="J29" s="31"/>
      <c r="K29" s="31"/>
    </row>
    <row r="30" spans="1:15" s="5" customFormat="1" ht="35.25" customHeight="1" x14ac:dyDescent="0.25">
      <c r="B30" s="12" t="s">
        <v>15</v>
      </c>
      <c r="C30" s="13"/>
      <c r="D30" s="13"/>
      <c r="E30" s="13"/>
      <c r="F30" s="38"/>
      <c r="G30" s="23"/>
      <c r="H30" s="28"/>
      <c r="J30" s="31"/>
      <c r="K30" s="31"/>
    </row>
    <row r="31" spans="1:15" s="5" customFormat="1" ht="35.25" customHeight="1" x14ac:dyDescent="0.25">
      <c r="B31" s="11" t="s">
        <v>5</v>
      </c>
      <c r="C31" s="13"/>
      <c r="D31" s="13"/>
      <c r="E31" s="13"/>
      <c r="F31" s="38"/>
      <c r="G31" s="23"/>
      <c r="H31" s="23">
        <f>(G31/$O$2) *100</f>
        <v>0</v>
      </c>
      <c r="J31" s="31"/>
      <c r="K31" s="31"/>
    </row>
    <row r="32" spans="1:15" s="5" customFormat="1" ht="35.25" customHeight="1" x14ac:dyDescent="0.25">
      <c r="B32" s="10" t="s">
        <v>16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5">
      <c r="B33" s="11" t="s">
        <v>95</v>
      </c>
      <c r="C33" s="14" t="s">
        <v>96</v>
      </c>
      <c r="D33" s="14" t="s">
        <v>97</v>
      </c>
      <c r="E33" s="14" t="s">
        <v>98</v>
      </c>
      <c r="F33" s="37">
        <v>33441</v>
      </c>
      <c r="G33" s="23">
        <v>32324405.010000002</v>
      </c>
      <c r="H33" s="23">
        <v>1.61</v>
      </c>
      <c r="J33" s="31"/>
      <c r="K33" s="31"/>
    </row>
    <row r="34" spans="2:11" s="5" customFormat="1" ht="35.25" customHeight="1" x14ac:dyDescent="0.25">
      <c r="B34" s="11" t="s">
        <v>99</v>
      </c>
      <c r="C34" s="14" t="s">
        <v>100</v>
      </c>
      <c r="D34" s="14" t="s">
        <v>101</v>
      </c>
      <c r="E34" s="14" t="s">
        <v>102</v>
      </c>
      <c r="F34" s="37">
        <v>32000</v>
      </c>
      <c r="G34" s="23">
        <v>31526080</v>
      </c>
      <c r="H34" s="23">
        <v>1.57</v>
      </c>
      <c r="J34" s="31"/>
      <c r="K34" s="31"/>
    </row>
    <row r="35" spans="2:11" s="5" customFormat="1" ht="35.25" customHeight="1" x14ac:dyDescent="0.25">
      <c r="B35" s="11" t="s">
        <v>103</v>
      </c>
      <c r="C35" s="14" t="s">
        <v>104</v>
      </c>
      <c r="D35" s="14" t="s">
        <v>105</v>
      </c>
      <c r="E35" s="14" t="s">
        <v>106</v>
      </c>
      <c r="F35" s="37">
        <v>279</v>
      </c>
      <c r="G35" s="23">
        <v>264003.75</v>
      </c>
      <c r="H35" s="23">
        <v>0.01</v>
      </c>
      <c r="J35" s="31"/>
      <c r="K35" s="31"/>
    </row>
    <row r="36" spans="2:11" s="5" customFormat="1" ht="35.25" customHeight="1" x14ac:dyDescent="0.25">
      <c r="B36" s="11" t="s">
        <v>107</v>
      </c>
      <c r="C36" s="14" t="s">
        <v>108</v>
      </c>
      <c r="D36" s="14" t="s">
        <v>109</v>
      </c>
      <c r="E36" s="14" t="s">
        <v>110</v>
      </c>
      <c r="F36" s="37">
        <v>21000</v>
      </c>
      <c r="G36" s="23">
        <v>21107520</v>
      </c>
      <c r="H36" s="23">
        <v>1.05</v>
      </c>
      <c r="J36" s="31"/>
      <c r="K36" s="31"/>
    </row>
    <row r="37" spans="2:11" s="5" customFormat="1" ht="35.25" customHeight="1" x14ac:dyDescent="0.25">
      <c r="B37" s="11" t="s">
        <v>111</v>
      </c>
      <c r="C37" s="14" t="s">
        <v>112</v>
      </c>
      <c r="D37" s="14" t="s">
        <v>113</v>
      </c>
      <c r="E37" s="14" t="s">
        <v>114</v>
      </c>
      <c r="F37" s="37">
        <v>41000</v>
      </c>
      <c r="G37" s="23">
        <v>41071750</v>
      </c>
      <c r="H37" s="23">
        <v>2.04</v>
      </c>
      <c r="J37" s="31"/>
      <c r="K37" s="31"/>
    </row>
    <row r="38" spans="2:11" s="5" customFormat="1" ht="35.25" customHeight="1" x14ac:dyDescent="0.25">
      <c r="B38" s="11" t="s">
        <v>115</v>
      </c>
      <c r="C38" s="14" t="s">
        <v>116</v>
      </c>
      <c r="D38" s="14" t="s">
        <v>117</v>
      </c>
      <c r="E38" s="14" t="s">
        <v>118</v>
      </c>
      <c r="F38" s="37">
        <v>28775</v>
      </c>
      <c r="G38" s="23">
        <v>29012969.25</v>
      </c>
      <c r="H38" s="23">
        <v>1.44</v>
      </c>
      <c r="J38" s="31"/>
      <c r="K38" s="31"/>
    </row>
    <row r="39" spans="2:11" s="5" customFormat="1" ht="35.25" customHeight="1" x14ac:dyDescent="0.25">
      <c r="B39" s="11" t="s">
        <v>119</v>
      </c>
      <c r="C39" s="14" t="s">
        <v>120</v>
      </c>
      <c r="D39" s="14" t="s">
        <v>121</v>
      </c>
      <c r="E39" s="14" t="s">
        <v>122</v>
      </c>
      <c r="F39" s="37">
        <v>5670</v>
      </c>
      <c r="G39" s="23">
        <v>5526378.9000000004</v>
      </c>
      <c r="H39" s="23">
        <v>0.28000000000000003</v>
      </c>
      <c r="J39" s="31"/>
      <c r="K39" s="31"/>
    </row>
    <row r="40" spans="2:11" s="5" customFormat="1" ht="35.25" customHeight="1" x14ac:dyDescent="0.25">
      <c r="B40" s="11" t="s">
        <v>123</v>
      </c>
      <c r="C40" s="14" t="s">
        <v>124</v>
      </c>
      <c r="D40" s="14" t="s">
        <v>125</v>
      </c>
      <c r="E40" s="14" t="s">
        <v>126</v>
      </c>
      <c r="F40" s="37">
        <v>5890</v>
      </c>
      <c r="G40" s="23">
        <v>5876924.2000000002</v>
      </c>
      <c r="H40" s="23">
        <v>0.28999999999999998</v>
      </c>
      <c r="J40" s="31"/>
      <c r="K40" s="31"/>
    </row>
    <row r="41" spans="2:11" s="5" customFormat="1" ht="35.25" customHeight="1" x14ac:dyDescent="0.25">
      <c r="B41" s="11" t="s">
        <v>127</v>
      </c>
      <c r="C41" s="14" t="s">
        <v>128</v>
      </c>
      <c r="D41" s="14" t="s">
        <v>129</v>
      </c>
      <c r="E41" s="14" t="s">
        <v>130</v>
      </c>
      <c r="F41" s="37">
        <v>45178</v>
      </c>
      <c r="G41" s="23">
        <v>45380397.439999998</v>
      </c>
      <c r="H41" s="23">
        <v>2.2599999999999998</v>
      </c>
      <c r="J41" s="31"/>
      <c r="K41" s="31"/>
    </row>
    <row r="42" spans="2:11" s="5" customFormat="1" ht="35.25" customHeight="1" x14ac:dyDescent="0.25">
      <c r="B42" s="11" t="s">
        <v>131</v>
      </c>
      <c r="C42" s="14" t="s">
        <v>132</v>
      </c>
      <c r="D42" s="14" t="s">
        <v>121</v>
      </c>
      <c r="E42" s="14" t="s">
        <v>122</v>
      </c>
      <c r="F42" s="37">
        <v>7477</v>
      </c>
      <c r="G42" s="23">
        <v>7379200.8399999999</v>
      </c>
      <c r="H42" s="23">
        <v>0.37</v>
      </c>
      <c r="J42" s="31"/>
      <c r="K42" s="31"/>
    </row>
    <row r="43" spans="2:11" s="5" customFormat="1" ht="35.25" customHeight="1" x14ac:dyDescent="0.25">
      <c r="B43" s="11" t="s">
        <v>133</v>
      </c>
      <c r="C43" s="14" t="s">
        <v>134</v>
      </c>
      <c r="D43" s="14" t="s">
        <v>135</v>
      </c>
      <c r="E43" s="14" t="s">
        <v>136</v>
      </c>
      <c r="F43" s="37">
        <v>51456</v>
      </c>
      <c r="G43" s="23">
        <v>51350000.640000001</v>
      </c>
      <c r="H43" s="23">
        <v>2.56</v>
      </c>
      <c r="J43" s="31"/>
      <c r="K43" s="31"/>
    </row>
    <row r="44" spans="2:11" s="5" customFormat="1" ht="35.25" customHeight="1" x14ac:dyDescent="0.25">
      <c r="B44" s="11" t="s">
        <v>137</v>
      </c>
      <c r="C44" s="14" t="s">
        <v>138</v>
      </c>
      <c r="D44" s="14" t="s">
        <v>129</v>
      </c>
      <c r="E44" s="14" t="s">
        <v>130</v>
      </c>
      <c r="F44" s="37">
        <v>10185</v>
      </c>
      <c r="G44" s="23">
        <v>10360691.25</v>
      </c>
      <c r="H44" s="23">
        <v>0.52</v>
      </c>
      <c r="J44" s="31"/>
      <c r="K44" s="31"/>
    </row>
    <row r="45" spans="2:11" s="5" customFormat="1" ht="35.25" customHeight="1" x14ac:dyDescent="0.25">
      <c r="B45" s="11" t="s">
        <v>139</v>
      </c>
      <c r="C45" s="14" t="s">
        <v>140</v>
      </c>
      <c r="D45" s="14" t="s">
        <v>117</v>
      </c>
      <c r="E45" s="14" t="s">
        <v>118</v>
      </c>
      <c r="F45" s="37">
        <v>887</v>
      </c>
      <c r="G45" s="23">
        <v>875398.04</v>
      </c>
      <c r="H45" s="23">
        <v>0.04</v>
      </c>
      <c r="J45" s="31"/>
      <c r="K45" s="31"/>
    </row>
    <row r="46" spans="2:11" s="5" customFormat="1" ht="35.25" customHeight="1" x14ac:dyDescent="0.25">
      <c r="B46" s="11" t="s">
        <v>141</v>
      </c>
      <c r="C46" s="14" t="s">
        <v>142</v>
      </c>
      <c r="D46" s="14" t="s">
        <v>143</v>
      </c>
      <c r="E46" s="14" t="s">
        <v>144</v>
      </c>
      <c r="F46" s="37">
        <v>35000</v>
      </c>
      <c r="G46" s="23">
        <v>32357500</v>
      </c>
      <c r="H46" s="23">
        <v>1.61</v>
      </c>
      <c r="J46" s="31"/>
      <c r="K46" s="31"/>
    </row>
    <row r="47" spans="2:11" s="5" customFormat="1" ht="35.25" customHeight="1" x14ac:dyDescent="0.25">
      <c r="B47" s="11" t="s">
        <v>145</v>
      </c>
      <c r="C47" s="14" t="s">
        <v>146</v>
      </c>
      <c r="D47" s="14" t="s">
        <v>147</v>
      </c>
      <c r="E47" s="14" t="s">
        <v>148</v>
      </c>
      <c r="F47" s="37">
        <v>31500</v>
      </c>
      <c r="G47" s="23">
        <v>31703175</v>
      </c>
      <c r="H47" s="23">
        <v>1.58</v>
      </c>
      <c r="J47" s="31"/>
      <c r="K47" s="31"/>
    </row>
    <row r="48" spans="2:11" s="5" customFormat="1" ht="35.25" customHeight="1" x14ac:dyDescent="0.25">
      <c r="B48" s="11" t="s">
        <v>149</v>
      </c>
      <c r="C48" s="14" t="s">
        <v>150</v>
      </c>
      <c r="D48" s="14" t="s">
        <v>151</v>
      </c>
      <c r="E48" s="14" t="s">
        <v>152</v>
      </c>
      <c r="F48" s="37">
        <v>2000</v>
      </c>
      <c r="G48" s="23">
        <v>2012640</v>
      </c>
      <c r="H48" s="23">
        <v>0.1</v>
      </c>
      <c r="J48" s="31"/>
      <c r="K48" s="31"/>
    </row>
    <row r="49" spans="2:11" s="5" customFormat="1" ht="35.25" customHeight="1" x14ac:dyDescent="0.25">
      <c r="B49" s="11" t="s">
        <v>153</v>
      </c>
      <c r="C49" s="14" t="s">
        <v>154</v>
      </c>
      <c r="D49" s="14" t="s">
        <v>97</v>
      </c>
      <c r="E49" s="14" t="s">
        <v>98</v>
      </c>
      <c r="F49" s="37">
        <v>16077</v>
      </c>
      <c r="G49" s="23">
        <v>15849671.220000001</v>
      </c>
      <c r="H49" s="23">
        <v>0.79</v>
      </c>
      <c r="J49" s="31"/>
      <c r="K49" s="31"/>
    </row>
    <row r="50" spans="2:11" s="5" customFormat="1" ht="35.25" customHeight="1" x14ac:dyDescent="0.25">
      <c r="B50" s="11" t="s">
        <v>155</v>
      </c>
      <c r="C50" s="14" t="s">
        <v>156</v>
      </c>
      <c r="D50" s="14" t="s">
        <v>135</v>
      </c>
      <c r="E50" s="14" t="s">
        <v>136</v>
      </c>
      <c r="F50" s="37">
        <v>25000</v>
      </c>
      <c r="G50" s="23">
        <v>25507750</v>
      </c>
      <c r="H50" s="23">
        <v>1.27</v>
      </c>
      <c r="J50" s="31"/>
      <c r="K50" s="31"/>
    </row>
    <row r="51" spans="2:11" s="5" customFormat="1" ht="35.25" customHeight="1" x14ac:dyDescent="0.25">
      <c r="B51" s="11" t="s">
        <v>157</v>
      </c>
      <c r="C51" s="14" t="s">
        <v>158</v>
      </c>
      <c r="D51" s="14" t="s">
        <v>159</v>
      </c>
      <c r="E51" s="14" t="s">
        <v>160</v>
      </c>
      <c r="F51" s="37">
        <v>20073</v>
      </c>
      <c r="G51" s="23">
        <v>19654879.41</v>
      </c>
      <c r="H51" s="23">
        <v>0.98</v>
      </c>
      <c r="J51" s="31"/>
      <c r="K51" s="31"/>
    </row>
    <row r="52" spans="2:11" s="5" customFormat="1" ht="35.25" customHeight="1" x14ac:dyDescent="0.25">
      <c r="B52" s="11" t="s">
        <v>161</v>
      </c>
      <c r="C52" s="14" t="s">
        <v>162</v>
      </c>
      <c r="D52" s="14" t="s">
        <v>151</v>
      </c>
      <c r="E52" s="14" t="s">
        <v>152</v>
      </c>
      <c r="F52" s="37">
        <v>15000</v>
      </c>
      <c r="G52" s="23">
        <v>15338700</v>
      </c>
      <c r="H52" s="23">
        <v>0.76</v>
      </c>
      <c r="J52" s="31"/>
      <c r="K52" s="31"/>
    </row>
    <row r="53" spans="2:11" s="5" customFormat="1" ht="35.25" customHeight="1" x14ac:dyDescent="0.25">
      <c r="B53" s="11" t="s">
        <v>163</v>
      </c>
      <c r="C53" s="14" t="s">
        <v>164</v>
      </c>
      <c r="D53" s="14" t="s">
        <v>151</v>
      </c>
      <c r="E53" s="14" t="s">
        <v>152</v>
      </c>
      <c r="F53" s="37">
        <v>3784</v>
      </c>
      <c r="G53" s="23">
        <v>3858544.95</v>
      </c>
      <c r="H53" s="23">
        <v>0.19</v>
      </c>
      <c r="J53" s="31"/>
      <c r="K53" s="31"/>
    </row>
    <row r="54" spans="2:11" s="5" customFormat="1" ht="35.25" customHeight="1" x14ac:dyDescent="0.25">
      <c r="B54" s="11" t="s">
        <v>165</v>
      </c>
      <c r="C54" s="14" t="s">
        <v>166</v>
      </c>
      <c r="D54" s="14" t="s">
        <v>167</v>
      </c>
      <c r="E54" s="14" t="s">
        <v>168</v>
      </c>
      <c r="F54" s="37">
        <v>39895</v>
      </c>
      <c r="G54" s="23">
        <v>39504029</v>
      </c>
      <c r="H54" s="23">
        <v>1.97</v>
      </c>
      <c r="J54" s="31"/>
      <c r="K54" s="31"/>
    </row>
    <row r="55" spans="2:11" s="5" customFormat="1" ht="35.25" customHeight="1" x14ac:dyDescent="0.25">
      <c r="B55" s="11" t="s">
        <v>169</v>
      </c>
      <c r="C55" s="14" t="s">
        <v>170</v>
      </c>
      <c r="D55" s="14" t="s">
        <v>159</v>
      </c>
      <c r="E55" s="14" t="s">
        <v>160</v>
      </c>
      <c r="F55" s="37">
        <v>40504</v>
      </c>
      <c r="G55" s="23">
        <v>41405619.039999999</v>
      </c>
      <c r="H55" s="23">
        <v>2.06</v>
      </c>
      <c r="J55" s="31"/>
      <c r="K55" s="31"/>
    </row>
    <row r="56" spans="2:11" s="5" customFormat="1" ht="35.25" customHeight="1" x14ac:dyDescent="0.25">
      <c r="B56" s="11" t="s">
        <v>171</v>
      </c>
      <c r="C56" s="14" t="s">
        <v>172</v>
      </c>
      <c r="D56" s="14" t="s">
        <v>173</v>
      </c>
      <c r="E56" s="14" t="s">
        <v>174</v>
      </c>
      <c r="F56" s="37">
        <v>23999</v>
      </c>
      <c r="G56" s="23">
        <v>25003598.140000001</v>
      </c>
      <c r="H56" s="23">
        <v>1.24</v>
      </c>
      <c r="J56" s="31"/>
      <c r="K56" s="31"/>
    </row>
    <row r="57" spans="2:11" s="5" customFormat="1" ht="35.25" customHeight="1" x14ac:dyDescent="0.25">
      <c r="B57" s="11" t="s">
        <v>175</v>
      </c>
      <c r="C57" s="14" t="s">
        <v>176</v>
      </c>
      <c r="D57" s="14" t="s">
        <v>177</v>
      </c>
      <c r="E57" s="14" t="s">
        <v>178</v>
      </c>
      <c r="F57" s="37">
        <v>31117</v>
      </c>
      <c r="G57" s="23">
        <v>31416967.879999999</v>
      </c>
      <c r="H57" s="23">
        <v>1.56</v>
      </c>
      <c r="J57" s="31"/>
      <c r="K57" s="31"/>
    </row>
    <row r="58" spans="2:11" s="5" customFormat="1" ht="35.25" customHeight="1" x14ac:dyDescent="0.25">
      <c r="B58" s="11" t="s">
        <v>179</v>
      </c>
      <c r="C58" s="14" t="s">
        <v>180</v>
      </c>
      <c r="D58" s="14" t="s">
        <v>177</v>
      </c>
      <c r="E58" s="14" t="s">
        <v>178</v>
      </c>
      <c r="F58" s="37">
        <v>32990</v>
      </c>
      <c r="G58" s="23">
        <v>33430416.5</v>
      </c>
      <c r="H58" s="23">
        <v>1.66</v>
      </c>
      <c r="J58" s="31"/>
      <c r="K58" s="31"/>
    </row>
    <row r="59" spans="2:11" s="5" customFormat="1" ht="35.25" customHeight="1" x14ac:dyDescent="0.25">
      <c r="B59" s="11" t="s">
        <v>181</v>
      </c>
      <c r="C59" s="14" t="s">
        <v>182</v>
      </c>
      <c r="D59" s="14" t="s">
        <v>173</v>
      </c>
      <c r="E59" s="14" t="s">
        <v>174</v>
      </c>
      <c r="F59" s="37">
        <v>120</v>
      </c>
      <c r="G59" s="23">
        <v>120596.19</v>
      </c>
      <c r="H59" s="23">
        <v>0.01</v>
      </c>
      <c r="J59" s="31"/>
      <c r="K59" s="31"/>
    </row>
    <row r="60" spans="2:11" s="5" customFormat="1" ht="35.25" customHeight="1" x14ac:dyDescent="0.25">
      <c r="B60" s="11" t="s">
        <v>183</v>
      </c>
      <c r="C60" s="14" t="s">
        <v>184</v>
      </c>
      <c r="D60" s="14" t="s">
        <v>173</v>
      </c>
      <c r="E60" s="14" t="s">
        <v>174</v>
      </c>
      <c r="F60" s="37">
        <v>10700</v>
      </c>
      <c r="G60" s="23">
        <v>10791401.859999999</v>
      </c>
      <c r="H60" s="23">
        <v>0.54</v>
      </c>
      <c r="J60" s="31"/>
      <c r="K60" s="31"/>
    </row>
    <row r="61" spans="2:11" s="5" customFormat="1" ht="35.25" customHeight="1" x14ac:dyDescent="0.25">
      <c r="B61" s="11" t="s">
        <v>185</v>
      </c>
      <c r="C61" s="14" t="s">
        <v>186</v>
      </c>
      <c r="D61" s="14" t="s">
        <v>187</v>
      </c>
      <c r="E61" s="14" t="s">
        <v>188</v>
      </c>
      <c r="F61" s="37">
        <v>3204</v>
      </c>
      <c r="G61" s="23">
        <v>3218257.8</v>
      </c>
      <c r="H61" s="23">
        <v>0.16</v>
      </c>
      <c r="J61" s="31"/>
      <c r="K61" s="31"/>
    </row>
    <row r="62" spans="2:11" s="5" customFormat="1" ht="35.25" customHeight="1" x14ac:dyDescent="0.25">
      <c r="B62" s="11" t="s">
        <v>189</v>
      </c>
      <c r="C62" s="14" t="s">
        <v>190</v>
      </c>
      <c r="D62" s="14" t="s">
        <v>173</v>
      </c>
      <c r="E62" s="14" t="s">
        <v>174</v>
      </c>
      <c r="F62" s="37">
        <v>1423</v>
      </c>
      <c r="G62" s="23">
        <v>1370277.95</v>
      </c>
      <c r="H62" s="23">
        <v>7.0000000000000007E-2</v>
      </c>
      <c r="J62" s="31"/>
      <c r="K62" s="31"/>
    </row>
    <row r="63" spans="2:11" s="5" customFormat="1" ht="35.25" customHeight="1" x14ac:dyDescent="0.25">
      <c r="B63" s="11" t="s">
        <v>191</v>
      </c>
      <c r="C63" s="14" t="s">
        <v>192</v>
      </c>
      <c r="D63" s="14" t="s">
        <v>187</v>
      </c>
      <c r="E63" s="14" t="s">
        <v>188</v>
      </c>
      <c r="F63" s="37">
        <v>319</v>
      </c>
      <c r="G63" s="23">
        <v>314856.19</v>
      </c>
      <c r="H63" s="23">
        <v>0.02</v>
      </c>
      <c r="J63" s="31"/>
      <c r="K63" s="31"/>
    </row>
    <row r="64" spans="2:11" s="5" customFormat="1" ht="35.25" customHeight="1" x14ac:dyDescent="0.25">
      <c r="B64" s="11" t="s">
        <v>5</v>
      </c>
      <c r="C64" s="13"/>
      <c r="D64" s="13"/>
      <c r="E64" s="13"/>
      <c r="F64" s="38"/>
      <c r="G64" s="23">
        <f>SUM($G$33:$G$63)</f>
        <v>614914600.45000017</v>
      </c>
      <c r="H64" s="23">
        <f>(G64/$O$2) *100</f>
        <v>30.616931293370381</v>
      </c>
      <c r="J64" s="31"/>
      <c r="K64" s="31"/>
    </row>
    <row r="65" spans="1:15" s="5" customFormat="1" ht="35.25" customHeight="1" x14ac:dyDescent="0.25">
      <c r="B65" s="12" t="s">
        <v>27</v>
      </c>
      <c r="C65" s="16"/>
      <c r="D65" s="13"/>
      <c r="E65" s="13"/>
      <c r="F65" s="38"/>
      <c r="G65" s="23"/>
      <c r="H65" s="28"/>
      <c r="J65" s="31"/>
      <c r="K65" s="31"/>
    </row>
    <row r="66" spans="1:15" s="5" customFormat="1" ht="35.25" customHeight="1" x14ac:dyDescent="0.25">
      <c r="B66" s="11" t="s">
        <v>5</v>
      </c>
      <c r="C66" s="13"/>
      <c r="D66" s="13"/>
      <c r="E66" s="13"/>
      <c r="F66" s="38"/>
      <c r="G66" s="23"/>
      <c r="H66" s="23">
        <f>(G66/$O$2) *100</f>
        <v>0</v>
      </c>
      <c r="J66" s="31"/>
      <c r="K66" s="31"/>
    </row>
    <row r="67" spans="1:15" s="5" customFormat="1" ht="35.25" customHeight="1" x14ac:dyDescent="0.25">
      <c r="B67" s="10" t="s">
        <v>9</v>
      </c>
      <c r="C67" s="13"/>
      <c r="D67" s="13"/>
      <c r="E67" s="13"/>
      <c r="F67" s="38"/>
      <c r="G67" s="23"/>
      <c r="H67" s="28"/>
      <c r="J67" s="31"/>
      <c r="K67" s="31"/>
    </row>
    <row r="68" spans="1:15" s="5" customFormat="1" ht="35.25" customHeight="1" x14ac:dyDescent="0.25">
      <c r="B68" s="11" t="s">
        <v>193</v>
      </c>
      <c r="C68" s="14" t="s">
        <v>194</v>
      </c>
      <c r="D68" s="14" t="s">
        <v>195</v>
      </c>
      <c r="E68" s="14" t="s">
        <v>196</v>
      </c>
      <c r="F68" s="37">
        <v>3762</v>
      </c>
      <c r="G68" s="23">
        <v>9428211.5399999991</v>
      </c>
      <c r="H68" s="23">
        <v>0.47</v>
      </c>
      <c r="J68" s="31"/>
      <c r="K68" s="31"/>
    </row>
    <row r="69" spans="1:15" s="7" customFormat="1" ht="35.25" customHeight="1" x14ac:dyDescent="0.25">
      <c r="A69" s="5"/>
      <c r="B69" s="11" t="s">
        <v>5</v>
      </c>
      <c r="C69" s="13"/>
      <c r="D69" s="13"/>
      <c r="E69" s="13"/>
      <c r="F69" s="38"/>
      <c r="G69" s="23">
        <f>SUM($G$68)</f>
        <v>9428211.5399999991</v>
      </c>
      <c r="H69" s="23">
        <f>(G69/$O$2) *100</f>
        <v>0.46943576348373506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0" t="s">
        <v>10</v>
      </c>
      <c r="C70" s="13"/>
      <c r="D70" s="13"/>
      <c r="E70" s="13"/>
      <c r="F70" s="38"/>
      <c r="G70" s="23"/>
      <c r="H70" s="23"/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5</v>
      </c>
      <c r="C71" s="13"/>
      <c r="D71" s="13"/>
      <c r="E71" s="13"/>
      <c r="F71" s="38"/>
      <c r="G71" s="23"/>
      <c r="H71" s="23">
        <f>(G71/$O$2) *100</f>
        <v>0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0" t="s">
        <v>28</v>
      </c>
      <c r="C72" s="13"/>
      <c r="D72" s="13"/>
      <c r="E72" s="13"/>
      <c r="F72" s="38"/>
      <c r="G72" s="23"/>
      <c r="H72" s="28"/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0" t="s">
        <v>32</v>
      </c>
      <c r="C74" s="13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2" t="s">
        <v>29</v>
      </c>
      <c r="C76" s="13"/>
      <c r="D76" s="13"/>
      <c r="E76" s="13"/>
      <c r="F76" s="38"/>
      <c r="G76" s="23"/>
      <c r="H76" s="29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197</v>
      </c>
      <c r="C77" s="14"/>
      <c r="D77" s="14" t="s">
        <v>198</v>
      </c>
      <c r="E77" s="14" t="s">
        <v>199</v>
      </c>
      <c r="F77" s="37"/>
      <c r="G77" s="23">
        <v>1115497.24</v>
      </c>
      <c r="H77" s="23">
        <v>0.06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200</v>
      </c>
      <c r="C78" s="14"/>
      <c r="D78" s="14" t="s">
        <v>198</v>
      </c>
      <c r="E78" s="14" t="s">
        <v>199</v>
      </c>
      <c r="F78" s="37"/>
      <c r="G78" s="23">
        <v>3385606.86</v>
      </c>
      <c r="H78" s="23">
        <v>0.17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201</v>
      </c>
      <c r="C79" s="14"/>
      <c r="D79" s="14" t="s">
        <v>202</v>
      </c>
      <c r="E79" s="14" t="s">
        <v>203</v>
      </c>
      <c r="F79" s="37"/>
      <c r="G79" s="23">
        <v>9843042.3699999992</v>
      </c>
      <c r="H79" s="23">
        <v>0.49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204</v>
      </c>
      <c r="C80" s="14"/>
      <c r="D80" s="14" t="s">
        <v>205</v>
      </c>
      <c r="E80" s="14" t="s">
        <v>203</v>
      </c>
      <c r="F80" s="37"/>
      <c r="G80" s="23">
        <v>1224386.53</v>
      </c>
      <c r="H80" s="23">
        <v>0.06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>
        <f>SUM($G$77:$G$80)</f>
        <v>15568532.999999998</v>
      </c>
      <c r="H81" s="23">
        <f>(G81/$O$2) *100</f>
        <v>0.77516569756311648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2" t="s">
        <v>30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0" t="s">
        <v>11</v>
      </c>
      <c r="C84" s="13"/>
      <c r="D84" s="13"/>
      <c r="E84" s="13"/>
      <c r="F84" s="38"/>
      <c r="G84" s="23"/>
      <c r="H84" s="28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5</v>
      </c>
      <c r="C85" s="13"/>
      <c r="D85" s="13"/>
      <c r="E85" s="13"/>
      <c r="F85" s="38"/>
      <c r="G85" s="23"/>
      <c r="H85" s="23">
        <f>(G85/$O$2) *100</f>
        <v>0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0" t="s">
        <v>25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206</v>
      </c>
      <c r="C87" s="14"/>
      <c r="D87" s="14" t="s">
        <v>207</v>
      </c>
      <c r="E87" s="14" t="s">
        <v>208</v>
      </c>
      <c r="F87" s="37"/>
      <c r="G87" s="23">
        <v>453689.57</v>
      </c>
      <c r="H87" s="23">
        <v>0.02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209</v>
      </c>
      <c r="C88" s="14"/>
      <c r="D88" s="14" t="s">
        <v>210</v>
      </c>
      <c r="E88" s="14" t="s">
        <v>211</v>
      </c>
      <c r="F88" s="37"/>
      <c r="G88" s="23">
        <v>15696.78</v>
      </c>
      <c r="H88" s="23"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>
        <f>SUM($G$87:$G$88)</f>
        <v>469386.35000000003</v>
      </c>
      <c r="H89" s="23">
        <f>(G89/$O$2) *100</f>
        <v>2.3371000814550427E-2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0" t="s">
        <v>17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18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26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22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19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31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20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34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7"/>
      <c r="B106" s="10" t="s">
        <v>23</v>
      </c>
      <c r="C106" s="15"/>
      <c r="D106" s="15"/>
      <c r="E106" s="15"/>
      <c r="F106" s="39"/>
      <c r="G106" s="24">
        <f>G105+G103+G101+G99+G97+G95+G93+G91+G89+G85+G83+G81+G75+G73+G71+G69+G66+G64+G31+G29+G22</f>
        <v>2008413562.2800002</v>
      </c>
      <c r="H106" s="24">
        <v>100</v>
      </c>
      <c r="I106" s="7"/>
      <c r="J106" s="33">
        <v>2008413562.28</v>
      </c>
      <c r="K106" s="17">
        <f>ROUND(G106,2)-ROUND(J106,2)</f>
        <v>0</v>
      </c>
      <c r="L106" s="7"/>
      <c r="M106" s="7"/>
      <c r="N106" s="7"/>
      <c r="O106" s="7"/>
    </row>
    <row r="107" spans="1:15" ht="35.25" customHeight="1" x14ac:dyDescent="0.25"/>
    <row r="108" spans="1:15" ht="35.25" customHeight="1" x14ac:dyDescent="0.25"/>
    <row r="109" spans="1:15" ht="35.25" customHeight="1" x14ac:dyDescent="0.25"/>
    <row r="110" spans="1:15" ht="35.25" customHeight="1" x14ac:dyDescent="0.25"/>
    <row r="111" spans="1:15" ht="35.25" customHeight="1" x14ac:dyDescent="0.25"/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Оглуздина Маргарита Рудольфовна</dc:creator>
  <cp:lastModifiedBy>vvin</cp:lastModifiedBy>
  <cp:lastPrinted>2018-07-12T14:19:43Z</cp:lastPrinted>
  <dcterms:created xsi:type="dcterms:W3CDTF">2013-06-06T06:49:48Z</dcterms:created>
  <dcterms:modified xsi:type="dcterms:W3CDTF">2022-04-07T09:02:06Z</dcterms:modified>
</cp:coreProperties>
</file>