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rits\appdata\local\microsoft\windows\inetcache\content.outlook\36fbzwbg\"/>
    </mc:Choice>
  </mc:AlternateContent>
  <xr:revisionPtr revIDLastSave="0" documentId="13_ncr:1_{94124B21-B168-4D60-AD17-2FB1A4FB4AA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портфеля'!$A$7:$O$23</definedName>
    <definedName name="Report07">'Состав портфеля'!$A$25:$O$29</definedName>
    <definedName name="Report08">'Состав портфеля'!$A$31:$O$31</definedName>
    <definedName name="Report09">'Состав портфеля'!$A$33:$O$60</definedName>
    <definedName name="Report10">'Состав портфеля'!$A$62:$O$62</definedName>
    <definedName name="Report11">'Состав портфеля'!$A$64:$O$65</definedName>
    <definedName name="Report12">'Состав портфеля'!$A$67:$O$67</definedName>
    <definedName name="Report13">'Состав портфеля'!$A$69:$O$69</definedName>
    <definedName name="Report14">'Состав портфеля'!$A$71:$O$71</definedName>
    <definedName name="Report15">'Состав портфеля'!$A$73:$O$77</definedName>
    <definedName name="Report16">'Состав портфеля'!$A$79:$O$79</definedName>
    <definedName name="Report17">'Состав портфеля'!$A$81:$O$81</definedName>
    <definedName name="Report18">'Состав портфеля'!$A$83:$O$85</definedName>
    <definedName name="Report19">'Состав портфеля'!$A$87:$O$90</definedName>
    <definedName name="Report20">'Состав портфеля'!$A$92:$O$94</definedName>
    <definedName name="Report21">'Состав портфеля'!$A$96:$O$96</definedName>
    <definedName name="Report22">'Состав портфеля'!$A$98:$O$98</definedName>
    <definedName name="Report23">'Состав портфеля'!$A$100:$O$100</definedName>
    <definedName name="Report24">'Состав портфеля'!$A$102:$O$102</definedName>
    <definedName name="Report25">'Состав портфеля'!$A$104:$O$104</definedName>
    <definedName name="Report26">'Состав портфеля'!$A$106:$O$106</definedName>
    <definedName name="Report27">'Состав портфеля'!$A$107:$K$107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45621"/>
</workbook>
</file>

<file path=xl/calcChain.xml><?xml version="1.0" encoding="utf-8"?>
<calcChain xmlns="http://schemas.openxmlformats.org/spreadsheetml/2006/main">
  <c r="G107" i="12" l="1"/>
  <c r="K107" i="12" s="1"/>
  <c r="G94" i="12"/>
  <c r="G90" i="12"/>
  <c r="G85" i="12"/>
  <c r="G77" i="12"/>
  <c r="G65" i="12"/>
  <c r="G60" i="12"/>
  <c r="G29" i="12"/>
  <c r="G23" i="12"/>
  <c r="B5" i="9"/>
  <c r="B3" i="12" l="1"/>
  <c r="O1" i="12" l="1"/>
  <c r="O2" i="12" l="1"/>
  <c r="H106" i="12" s="1"/>
  <c r="H102" i="12" l="1"/>
  <c r="H104" i="12"/>
  <c r="H98" i="12"/>
  <c r="H100" i="12"/>
  <c r="H94" i="12"/>
  <c r="H96" i="12"/>
  <c r="H85" i="12"/>
  <c r="H90" i="12"/>
  <c r="H79" i="12"/>
  <c r="H81" i="12"/>
  <c r="H71" i="12"/>
  <c r="H77" i="12"/>
  <c r="H67" i="12"/>
  <c r="H69" i="12"/>
  <c r="H62" i="12"/>
  <c r="H65" i="12"/>
  <c r="H31" i="12"/>
  <c r="H60" i="12"/>
  <c r="H23" i="12"/>
  <c r="H29" i="12"/>
  <c r="B2" i="12"/>
</calcChain>
</file>

<file path=xl/sharedStrings.xml><?xml version="1.0" encoding="utf-8"?>
<sst xmlns="http://schemas.openxmlformats.org/spreadsheetml/2006/main" count="292" uniqueCount="196">
  <si>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</si>
  <si>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</si>
  <si>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</si>
  <si>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</si>
  <si>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</si>
  <si>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</si>
  <si>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</si>
  <si>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</si>
  <si>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</si>
  <si>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</si>
  <si>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</si>
  <si>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</si>
  <si>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</si>
  <si>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</si>
  <si>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</si>
  <si>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</si>
  <si>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</si>
  <si>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</si>
  <si>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</si>
  <si>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</si>
  <si>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</si>
  <si>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</si>
  <si>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</si>
  <si>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</si>
  <si>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</si>
  <si>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</si>
  <si>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</si>
  <si>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</si>
  <si>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</si>
  <si>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</si>
  <si>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</si>
  <si>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</si>
  <si>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</si>
  <si>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</si>
  <si>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</si>
  <si>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</si>
  <si>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</si>
  <si>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</si>
  <si>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</si>
  <si>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</si>
  <si>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</si>
  <si>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</si>
  <si>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</si>
  <si>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30.06.2021</t>
  </si>
  <si>
    <t>Report28</t>
  </si>
  <si>
    <t>Акционерное общество "Негосударственный пенсионный фонд "Авиаполис"</t>
  </si>
  <si>
    <t>Report29</t>
  </si>
  <si>
    <t>25083RMFS</t>
  </si>
  <si>
    <t>RU000A0ZYCK6</t>
  </si>
  <si>
    <t>Министерство финансов Российской Федерации</t>
  </si>
  <si>
    <t>1037739085636</t>
  </si>
  <si>
    <t>25084RMFS</t>
  </si>
  <si>
    <t>RU000A101FA1</t>
  </si>
  <si>
    <t>26209RMFS</t>
  </si>
  <si>
    <t>RU000A0JSMA2</t>
  </si>
  <si>
    <t>26211RMFS</t>
  </si>
  <si>
    <t>RU000A0JTJL3</t>
  </si>
  <si>
    <t>26212RMFS</t>
  </si>
  <si>
    <t>RU000A0JTK38</t>
  </si>
  <si>
    <t>26215RMFS</t>
  </si>
  <si>
    <t>RU000A0JU4L3</t>
  </si>
  <si>
    <t>26217RMFS</t>
  </si>
  <si>
    <t>RU000A0JVW30</t>
  </si>
  <si>
    <t>26219RMFS</t>
  </si>
  <si>
    <t>RU000A0JWM07</t>
  </si>
  <si>
    <t>26220RMFS</t>
  </si>
  <si>
    <t>RU000A0JXB41</t>
  </si>
  <si>
    <t>26222RMFS</t>
  </si>
  <si>
    <t>RU000A0JXQF2</t>
  </si>
  <si>
    <t>26223RMFS</t>
  </si>
  <si>
    <t>RU000A0ZYU88</t>
  </si>
  <si>
    <t>26226RMFS</t>
  </si>
  <si>
    <t>RU000A0ZZYW2</t>
  </si>
  <si>
    <t>26227RMFS</t>
  </si>
  <si>
    <t>RU000A1007F4</t>
  </si>
  <si>
    <t>26229RMFS</t>
  </si>
  <si>
    <t>RU000A100EG3</t>
  </si>
  <si>
    <t>29006RMFS</t>
  </si>
  <si>
    <t>RU000A0JV4L2</t>
  </si>
  <si>
    <t>46018RMFS</t>
  </si>
  <si>
    <t>RU000A0D0G29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</si>
  <si>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</si>
  <si>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</si>
  <si>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</si>
  <si>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</si>
  <si>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</si>
  <si>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</si>
  <si>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</si>
  <si>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</si>
  <si>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</si>
  <si>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</si>
  <si>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</si>
  <si>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</si>
  <si>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</si>
  <si>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</si>
  <si>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</si>
  <si>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</si>
  <si>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</si>
  <si>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</si>
  <si>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</si>
  <si>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</si>
  <si>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4B02-01-45219-D</t>
  </si>
  <si>
    <t>RU000A0JUQC5</t>
  </si>
  <si>
    <t>Публичное акционерное общество "Ашинский металлургический завод"</t>
  </si>
  <si>
    <t>1027400508277</t>
  </si>
  <si>
    <t>4B02-02-17174-H</t>
  </si>
  <si>
    <t>RU000A101WH1</t>
  </si>
  <si>
    <t>Акционерное общество "ГИДРОМАШСЕРВИС"</t>
  </si>
  <si>
    <t>1027739083580</t>
  </si>
  <si>
    <t>4B02-02-36400-R-001P</t>
  </si>
  <si>
    <t>RU000A100LL8</t>
  </si>
  <si>
    <t>ОБЩЕСТВО С ОГРАНИЧЕННОЙ ОТВЕТСТВЕННОСТЬЮ "ГАЗПРОМ КАПИТАЛ"</t>
  </si>
  <si>
    <t>1087746212388</t>
  </si>
  <si>
    <t>4B02-02-36420-R-001P</t>
  </si>
  <si>
    <t>RU000A100782</t>
  </si>
  <si>
    <t>Общество с ограниченной ответственностью "Лента"</t>
  </si>
  <si>
    <t>1037832048605</t>
  </si>
  <si>
    <t>4B02-03-31153-H-001P</t>
  </si>
  <si>
    <t>RU000A1008Z0</t>
  </si>
  <si>
    <t>Акционерное общество "Минерально-химическая компания "ЕвроХим"</t>
  </si>
  <si>
    <t>1027700002659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</si>
  <si>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</si>
  <si>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</si>
  <si>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</si>
  <si>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</si>
  <si>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4B02-04-00146-A</t>
  </si>
  <si>
    <t>RU000A0JWRF2</t>
  </si>
  <si>
    <t>4B02-04-36241-R-001P</t>
  </si>
  <si>
    <t>RU000A1002L3</t>
  </si>
  <si>
    <t>Общество с ограниченной ответственностью "ИКС 5 ФИНАНС"</t>
  </si>
  <si>
    <t>1067761792053</t>
  </si>
  <si>
    <t>4B02-05-00182-A-001P</t>
  </si>
  <si>
    <t>RU000A101WB4</t>
  </si>
  <si>
    <t>Публичное акционерное общество "Челябинский трубопрокатный завод"</t>
  </si>
  <si>
    <t>1027402694186</t>
  </si>
  <si>
    <t>4B02-05-36241-R-001P</t>
  </si>
  <si>
    <t>RU000A100AB2</t>
  </si>
  <si>
    <t>4B02-06-00146-A-001P</t>
  </si>
  <si>
    <t>RU000A0ZYXV9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</si>
  <si>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</si>
  <si>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</si>
  <si>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</si>
  <si>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</si>
  <si>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4B02-07-36241-R</t>
  </si>
  <si>
    <t>RU000A0JWPL4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</si>
  <si>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</si>
  <si>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</si>
  <si>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</si>
  <si>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</si>
  <si>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4B02-13-32432-H-001P</t>
  </si>
  <si>
    <t>RU000A1003A4</t>
  </si>
  <si>
    <t>4B020101326B002P</t>
  </si>
  <si>
    <t>RU000A0ZZEW4</t>
  </si>
  <si>
    <t>АКЦИОНЕРНОЕ ОБЩЕСТВО "АЛЬФА-БАНК"</t>
  </si>
  <si>
    <t>1027700067328</t>
  </si>
  <si>
    <t>4B020301326B002P</t>
  </si>
  <si>
    <t>RU000A0ZZZ66</t>
  </si>
  <si>
    <t>4B020503349B001P</t>
  </si>
  <si>
    <t>RU000A0ZYXJ4</t>
  </si>
  <si>
    <t>Акционерное общество "Российский Сельскохозяйственный банк"</t>
  </si>
  <si>
    <t>1027700342890</t>
  </si>
  <si>
    <t>4B020603349B001P</t>
  </si>
  <si>
    <t>RU000A0ZZPZ3</t>
  </si>
  <si>
    <t>4B020801000B001P</t>
  </si>
  <si>
    <t>RU000A0ZZH84</t>
  </si>
  <si>
    <t>Банк ВТБ (публичное акционерное общество)</t>
  </si>
  <si>
    <t>1027739609391</t>
  </si>
  <si>
    <t>4B021501326B</t>
  </si>
  <si>
    <t>RU000A0JV0U1</t>
  </si>
  <si>
    <t>4B022001326B</t>
  </si>
  <si>
    <t>RU000A0JXRV7</t>
  </si>
  <si>
    <t>4B023401000B001P</t>
  </si>
  <si>
    <t>RU000A102PB6</t>
  </si>
  <si>
    <t>4B024001326B</t>
  </si>
  <si>
    <t>RU000A0ZYU21</t>
  </si>
  <si>
    <t>4B024301000B</t>
  </si>
  <si>
    <t>RU000A0JU773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</si>
  <si>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</si>
  <si>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</si>
  <si>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</si>
  <si>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</si>
  <si>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Банк ГПБ (АО), 810-699-56521, 22.12.2017</t>
  </si>
  <si>
    <t>"Газпромбанк" (Акционерное общество)</t>
  </si>
  <si>
    <t>1027700167110</t>
  </si>
  <si>
    <t>Банк ГПБ (АО), 810-724-47790, 15.01.2018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</si>
  <si>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</si>
  <si>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</si>
  <si>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1027700132195</t>
  </si>
  <si>
    <t>ПАО Сбербанк, 467702, 15.05.1997</t>
  </si>
  <si>
    <t>Публичное акционерное общество "Сбербанк России"</t>
  </si>
  <si>
    <t>АО ИФК "СОЛИД", ДП-11323, 26.12.2017</t>
  </si>
  <si>
    <t>АКЦИОНЕРНОЕ ОБЩЕСТВО ИНВЕСТИЦИОННО-ФИНАНСОВАЯ КОМПАНИЯ "СОЛИД"</t>
  </si>
  <si>
    <t>1027739045839</t>
  </si>
  <si>
    <t>ПАО Банк "ФК Открытие", Ц-01-2018/1052, 19.09.2018</t>
  </si>
  <si>
    <t>Публичное акционерное общество Банк "Финансовая Корпорация Открытие"</t>
  </si>
  <si>
    <t>1027739019208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</si>
</sst>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4.25" x14ac:dyDescent="0.2"/>
  <sheetData>
    <row r="5" spans="1:14" x14ac:dyDescent="0.2">
      <c r="A5" s="1" t="s">
        <v>0</v>
      </c>
      <c r="B5" t="e">
        <f>XLR_ERRNAME</f>
        <v>#NAME?</v>
      </c>
    </row>
    <row r="6" spans="1:14" x14ac:dyDescent="0.2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44377</v>
      </c>
      <c r="G6" s="3">
        <v>44377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">
      <c r="A7" t="s">
        <v>40</v>
      </c>
      <c r="B7">
        <v>1107171646.73</v>
      </c>
      <c r="C7">
        <v>84719654.5</v>
      </c>
      <c r="D7">
        <v>612522408.27999997</v>
      </c>
      <c r="F7">
        <v>9428211.5399999991</v>
      </c>
      <c r="H7">
        <v>23062068.289999999</v>
      </c>
      <c r="I7">
        <v>0</v>
      </c>
      <c r="M7">
        <v>154575.81</v>
      </c>
      <c r="N7">
        <v>156</v>
      </c>
    </row>
    <row r="8" spans="1:14" x14ac:dyDescent="0.2">
      <c r="A8" t="s">
        <v>41</v>
      </c>
      <c r="B8">
        <v>1837058565.1500001</v>
      </c>
    </row>
    <row r="9" spans="1:14" x14ac:dyDescent="0.2">
      <c r="A9" t="s">
        <v>42</v>
      </c>
      <c r="B9" s="2" t="s">
        <v>43</v>
      </c>
      <c r="C9">
        <v>1837058565.1500001</v>
      </c>
    </row>
    <row r="10" spans="1:14" x14ac:dyDescent="0.2">
      <c r="A10" t="s">
        <v>44</v>
      </c>
      <c r="B10" s="2" t="s">
        <v>45</v>
      </c>
    </row>
    <row r="11" spans="1:14" x14ac:dyDescent="0.2">
      <c r="A11" t="s">
        <v>46</v>
      </c>
      <c r="B11">
        <v>1837058565.1500001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4.25" x14ac:dyDescent="0.2"/>
  <cols>
    <col min="1" max="1" width="2.19921875" customWidth="1"/>
    <col min="2" max="2" width="50.5" style="9" customWidth="1"/>
    <col min="3" max="3" width="10.59765625" customWidth="1"/>
    <col min="4" max="4" width="42.69921875" customWidth="1"/>
    <col min="5" max="5" width="15.59765625" customWidth="1"/>
    <col min="6" max="6" width="16.296875" style="40" customWidth="1"/>
    <col min="7" max="7" width="17.19921875" style="25" customWidth="1"/>
    <col min="8" max="8" width="10.59765625" style="18" customWidth="1"/>
    <col min="9" max="9" width="1.3984375" customWidth="1"/>
    <col min="10" max="10" width="16.296875" style="18" hidden="1" customWidth="1"/>
    <col min="11" max="11" width="16.796875" style="18" hidden="1" customWidth="1"/>
    <col min="15" max="15" width="8.796875" hidden="1" customWidth="1"/>
  </cols>
  <sheetData>
    <row r="1" spans="1:15" s="4" customFormat="1" ht="11.25" x14ac:dyDescent="0.15">
      <c r="B1" s="9"/>
      <c r="F1" s="34"/>
      <c r="G1" s="20"/>
      <c r="H1" s="19"/>
      <c r="J1" s="19"/>
      <c r="K1" s="19"/>
      <c r="O1" s="4">
        <f>XLRPARAMS_FinishDate</f>
        <v>44377</v>
      </c>
    </row>
    <row r="2" spans="1:15" s="4" customFormat="1" ht="14.25" customHeight="1" x14ac:dyDescent="0.15">
      <c r="B2" s="41" t="str">
        <f>Report05_NAME</f>
        <v>Состав инвестиционного портфеля средств пенсионных резервов фонда на 30.06.2021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1837058565.1500001</v>
      </c>
    </row>
    <row r="3" spans="1:15" s="4" customFormat="1" ht="14.25" customHeight="1" x14ac:dyDescent="0.1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25" x14ac:dyDescent="0.15">
      <c r="B4" s="9"/>
      <c r="F4" s="34"/>
      <c r="G4" s="20"/>
      <c r="H4" s="19"/>
      <c r="J4" s="19"/>
      <c r="K4" s="19"/>
    </row>
    <row r="5" spans="1:15" s="4" customFormat="1" ht="115.5" x14ac:dyDescent="0.1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">
      <c r="B7" s="11" t="s">
        <v>47</v>
      </c>
      <c r="C7" s="14" t="s">
        <v>48</v>
      </c>
      <c r="D7" s="14" t="s">
        <v>49</v>
      </c>
      <c r="E7" s="14" t="s">
        <v>50</v>
      </c>
      <c r="F7" s="37">
        <v>215336</v>
      </c>
      <c r="G7" s="23">
        <v>216953173.36000001</v>
      </c>
      <c r="H7" s="23">
        <v>11.81</v>
      </c>
      <c r="J7" s="31"/>
      <c r="K7" s="31"/>
    </row>
    <row r="8" spans="1:15" s="5" customFormat="1" ht="35.25" customHeight="1" x14ac:dyDescent="0.2">
      <c r="B8" s="11" t="s">
        <v>51</v>
      </c>
      <c r="C8" s="14" t="s">
        <v>52</v>
      </c>
      <c r="D8" s="14" t="s">
        <v>49</v>
      </c>
      <c r="E8" s="14" t="s">
        <v>50</v>
      </c>
      <c r="F8" s="37">
        <v>168167</v>
      </c>
      <c r="G8" s="23">
        <v>165091225.56999999</v>
      </c>
      <c r="H8" s="23">
        <v>8.99</v>
      </c>
      <c r="J8" s="31"/>
      <c r="K8" s="31"/>
    </row>
    <row r="9" spans="1:15" s="7" customFormat="1" ht="35.25" customHeight="1" x14ac:dyDescent="0.2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271811</v>
      </c>
      <c r="G9" s="23">
        <v>284760076.04000002</v>
      </c>
      <c r="H9" s="23">
        <v>15.5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">
      <c r="B10" s="11" t="s">
        <v>55</v>
      </c>
      <c r="C10" s="14" t="s">
        <v>56</v>
      </c>
      <c r="D10" s="14" t="s">
        <v>49</v>
      </c>
      <c r="E10" s="14" t="s">
        <v>50</v>
      </c>
      <c r="F10" s="37">
        <v>41</v>
      </c>
      <c r="G10" s="23">
        <v>42485.43</v>
      </c>
      <c r="H10" s="23">
        <v>0</v>
      </c>
      <c r="J10" s="31"/>
      <c r="K10" s="31"/>
    </row>
    <row r="11" spans="1:15" s="5" customFormat="1" ht="35.25" customHeight="1" x14ac:dyDescent="0.2">
      <c r="B11" s="11" t="s">
        <v>57</v>
      </c>
      <c r="C11" s="14" t="s">
        <v>58</v>
      </c>
      <c r="D11" s="14" t="s">
        <v>49</v>
      </c>
      <c r="E11" s="14" t="s">
        <v>50</v>
      </c>
      <c r="F11" s="37">
        <v>9</v>
      </c>
      <c r="G11" s="23">
        <v>9324.9</v>
      </c>
      <c r="H11" s="23">
        <v>0</v>
      </c>
      <c r="J11" s="31"/>
      <c r="K11" s="31"/>
    </row>
    <row r="12" spans="1:15" s="5" customFormat="1" ht="35.25" customHeight="1" x14ac:dyDescent="0.2">
      <c r="B12" s="11" t="s">
        <v>59</v>
      </c>
      <c r="C12" s="14" t="s">
        <v>60</v>
      </c>
      <c r="D12" s="14" t="s">
        <v>49</v>
      </c>
      <c r="E12" s="14" t="s">
        <v>50</v>
      </c>
      <c r="F12" s="37">
        <v>7252</v>
      </c>
      <c r="G12" s="23">
        <v>7480292.96</v>
      </c>
      <c r="H12" s="23">
        <v>0.41</v>
      </c>
      <c r="J12" s="31"/>
      <c r="K12" s="31"/>
    </row>
    <row r="13" spans="1:15" s="5" customFormat="1" ht="35.25" customHeight="1" x14ac:dyDescent="0.2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126765</v>
      </c>
      <c r="G13" s="23">
        <v>130517244</v>
      </c>
      <c r="H13" s="23">
        <v>7.1</v>
      </c>
      <c r="J13" s="31"/>
      <c r="K13" s="31"/>
    </row>
    <row r="14" spans="1:15" s="5" customFormat="1" ht="35.25" customHeight="1" x14ac:dyDescent="0.2">
      <c r="B14" s="11" t="s">
        <v>63</v>
      </c>
      <c r="C14" s="14" t="s">
        <v>64</v>
      </c>
      <c r="D14" s="14" t="s">
        <v>49</v>
      </c>
      <c r="E14" s="14" t="s">
        <v>50</v>
      </c>
      <c r="F14" s="37">
        <v>60243</v>
      </c>
      <c r="G14" s="23">
        <v>63707574.93</v>
      </c>
      <c r="H14" s="23">
        <v>3.47</v>
      </c>
      <c r="J14" s="31"/>
      <c r="K14" s="31"/>
    </row>
    <row r="15" spans="1:15" s="5" customFormat="1" ht="35.25" customHeight="1" x14ac:dyDescent="0.2">
      <c r="B15" s="11" t="s">
        <v>65</v>
      </c>
      <c r="C15" s="14" t="s">
        <v>66</v>
      </c>
      <c r="D15" s="14" t="s">
        <v>49</v>
      </c>
      <c r="E15" s="14" t="s">
        <v>50</v>
      </c>
      <c r="F15" s="37">
        <v>72421</v>
      </c>
      <c r="G15" s="23">
        <v>73722405.370000005</v>
      </c>
      <c r="H15" s="23">
        <v>4.01</v>
      </c>
      <c r="J15" s="31"/>
      <c r="K15" s="31"/>
    </row>
    <row r="16" spans="1:15" s="5" customFormat="1" ht="35.25" customHeight="1" x14ac:dyDescent="0.2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27574</v>
      </c>
      <c r="G16" s="23">
        <v>28192484.82</v>
      </c>
      <c r="H16" s="23">
        <v>1.53</v>
      </c>
      <c r="J16" s="31"/>
      <c r="K16" s="31"/>
    </row>
    <row r="17" spans="1:15" s="5" customFormat="1" ht="35.25" customHeight="1" x14ac:dyDescent="0.2">
      <c r="B17" s="11" t="s">
        <v>69</v>
      </c>
      <c r="C17" s="14" t="s">
        <v>70</v>
      </c>
      <c r="D17" s="14" t="s">
        <v>49</v>
      </c>
      <c r="E17" s="14" t="s">
        <v>50</v>
      </c>
      <c r="F17" s="37">
        <v>10120</v>
      </c>
      <c r="G17" s="23">
        <v>10284854.800000001</v>
      </c>
      <c r="H17" s="23">
        <v>0.56000000000000005</v>
      </c>
      <c r="J17" s="31"/>
      <c r="K17" s="31"/>
    </row>
    <row r="18" spans="1:15" s="5" customFormat="1" ht="35.25" customHeight="1" x14ac:dyDescent="0.2">
      <c r="B18" s="11" t="s">
        <v>71</v>
      </c>
      <c r="C18" s="14" t="s">
        <v>72</v>
      </c>
      <c r="D18" s="14" t="s">
        <v>49</v>
      </c>
      <c r="E18" s="14" t="s">
        <v>50</v>
      </c>
      <c r="F18" s="37">
        <v>13946</v>
      </c>
      <c r="G18" s="23">
        <v>14817346.08</v>
      </c>
      <c r="H18" s="23">
        <v>0.81</v>
      </c>
      <c r="J18" s="31"/>
      <c r="K18" s="31"/>
    </row>
    <row r="19" spans="1:15" s="5" customFormat="1" ht="35.25" customHeight="1" x14ac:dyDescent="0.2">
      <c r="B19" s="11" t="s">
        <v>73</v>
      </c>
      <c r="C19" s="14" t="s">
        <v>74</v>
      </c>
      <c r="D19" s="14" t="s">
        <v>49</v>
      </c>
      <c r="E19" s="14" t="s">
        <v>50</v>
      </c>
      <c r="F19" s="37">
        <v>24301</v>
      </c>
      <c r="G19" s="23">
        <v>25483243.649999999</v>
      </c>
      <c r="H19" s="23">
        <v>1.39</v>
      </c>
      <c r="J19" s="31"/>
      <c r="K19" s="31"/>
    </row>
    <row r="20" spans="1:15" s="5" customFormat="1" ht="35.25" customHeight="1" x14ac:dyDescent="0.2">
      <c r="B20" s="11" t="s">
        <v>75</v>
      </c>
      <c r="C20" s="14" t="s">
        <v>76</v>
      </c>
      <c r="D20" s="14" t="s">
        <v>49</v>
      </c>
      <c r="E20" s="14" t="s">
        <v>50</v>
      </c>
      <c r="F20" s="37">
        <v>2327</v>
      </c>
      <c r="G20" s="23">
        <v>2371236.27</v>
      </c>
      <c r="H20" s="23">
        <v>0.13</v>
      </c>
      <c r="J20" s="31"/>
      <c r="K20" s="31"/>
    </row>
    <row r="21" spans="1:15" s="5" customFormat="1" ht="35.25" customHeight="1" x14ac:dyDescent="0.2">
      <c r="B21" s="11" t="s">
        <v>77</v>
      </c>
      <c r="C21" s="14" t="s">
        <v>78</v>
      </c>
      <c r="D21" s="14" t="s">
        <v>49</v>
      </c>
      <c r="E21" s="14" t="s">
        <v>50</v>
      </c>
      <c r="F21" s="37">
        <v>46148</v>
      </c>
      <c r="G21" s="23">
        <v>47727646.039999999</v>
      </c>
      <c r="H21" s="23">
        <v>2.6</v>
      </c>
      <c r="J21" s="31"/>
      <c r="K21" s="31"/>
    </row>
    <row r="22" spans="1:15" s="5" customFormat="1" ht="35.25" customHeight="1" x14ac:dyDescent="0.2">
      <c r="B22" s="11" t="s">
        <v>79</v>
      </c>
      <c r="C22" s="14" t="s">
        <v>80</v>
      </c>
      <c r="D22" s="14" t="s">
        <v>49</v>
      </c>
      <c r="E22" s="14" t="s">
        <v>50</v>
      </c>
      <c r="F22" s="37">
        <v>89248</v>
      </c>
      <c r="G22" s="23">
        <v>36011032.509999998</v>
      </c>
      <c r="H22" s="23">
        <v>1.96</v>
      </c>
      <c r="J22" s="31"/>
      <c r="K22" s="31"/>
    </row>
    <row r="23" spans="1:15" s="5" customFormat="1" ht="35.25" customHeight="1" x14ac:dyDescent="0.2">
      <c r="B23" s="11" t="s">
        <v>5</v>
      </c>
      <c r="C23" s="13"/>
      <c r="D23" s="13"/>
      <c r="E23" s="13"/>
      <c r="F23" s="38"/>
      <c r="G23" s="23">
        <f>SUM($G$7:$G$22)</f>
        <v>1107171646.73</v>
      </c>
      <c r="H23" s="23">
        <f>(G23/$O$2) *100</f>
        <v>60.268718032927652</v>
      </c>
      <c r="J23" s="31"/>
      <c r="K23" s="31"/>
    </row>
    <row r="24" spans="1:15" s="5" customFormat="1" ht="35.25" customHeight="1" x14ac:dyDescent="0.2">
      <c r="A24" s="7"/>
      <c r="B24" s="10" t="s">
        <v>8</v>
      </c>
      <c r="C24" s="15"/>
      <c r="D24" s="15"/>
      <c r="E24" s="15"/>
      <c r="F24" s="39"/>
      <c r="G24" s="24"/>
      <c r="H24" s="27"/>
      <c r="I24" s="7"/>
      <c r="J24" s="32"/>
      <c r="K24" s="32"/>
      <c r="L24" s="7"/>
      <c r="M24" s="7"/>
      <c r="N24" s="7"/>
      <c r="O24" s="7"/>
    </row>
    <row r="25" spans="1:15" s="5" customFormat="1" ht="35.25" customHeight="1" x14ac:dyDescent="0.2">
      <c r="B25" s="11" t="s">
        <v>81</v>
      </c>
      <c r="C25" s="14" t="s">
        <v>82</v>
      </c>
      <c r="D25" s="14" t="s">
        <v>83</v>
      </c>
      <c r="E25" s="14" t="s">
        <v>84</v>
      </c>
      <c r="F25" s="37">
        <v>10560</v>
      </c>
      <c r="G25" s="23">
        <v>10415328</v>
      </c>
      <c r="H25" s="23">
        <v>0.56999999999999995</v>
      </c>
      <c r="J25" s="31"/>
      <c r="K25" s="31"/>
    </row>
    <row r="26" spans="1:15" s="5" customFormat="1" ht="35.25" customHeight="1" x14ac:dyDescent="0.2">
      <c r="B26" s="11" t="s">
        <v>85</v>
      </c>
      <c r="C26" s="14" t="s">
        <v>86</v>
      </c>
      <c r="D26" s="14" t="s">
        <v>83</v>
      </c>
      <c r="E26" s="14" t="s">
        <v>84</v>
      </c>
      <c r="F26" s="37">
        <v>35000</v>
      </c>
      <c r="G26" s="23">
        <v>34012650</v>
      </c>
      <c r="H26" s="23">
        <v>1.85</v>
      </c>
      <c r="J26" s="31"/>
      <c r="K26" s="31"/>
    </row>
    <row r="27" spans="1:15" s="5" customFormat="1" ht="35.25" customHeight="1" x14ac:dyDescent="0.2">
      <c r="B27" s="11" t="s">
        <v>87</v>
      </c>
      <c r="C27" s="14" t="s">
        <v>88</v>
      </c>
      <c r="D27" s="14" t="s">
        <v>89</v>
      </c>
      <c r="E27" s="14" t="s">
        <v>90</v>
      </c>
      <c r="F27" s="37">
        <v>18800</v>
      </c>
      <c r="G27" s="23">
        <v>19205704</v>
      </c>
      <c r="H27" s="23">
        <v>1.05</v>
      </c>
      <c r="J27" s="31"/>
      <c r="K27" s="31"/>
    </row>
    <row r="28" spans="1:15" s="5" customFormat="1" ht="35.25" customHeight="1" x14ac:dyDescent="0.2">
      <c r="B28" s="11" t="s">
        <v>91</v>
      </c>
      <c r="C28" s="14" t="s">
        <v>92</v>
      </c>
      <c r="D28" s="14" t="s">
        <v>89</v>
      </c>
      <c r="E28" s="14" t="s">
        <v>90</v>
      </c>
      <c r="F28" s="37">
        <v>21750</v>
      </c>
      <c r="G28" s="23">
        <v>21085972.5</v>
      </c>
      <c r="H28" s="23">
        <v>1.1499999999999999</v>
      </c>
      <c r="J28" s="31"/>
      <c r="K28" s="31"/>
    </row>
    <row r="29" spans="1:15" s="5" customFormat="1" ht="35.25" customHeight="1" x14ac:dyDescent="0.2">
      <c r="B29" s="11" t="s">
        <v>5</v>
      </c>
      <c r="C29" s="13"/>
      <c r="D29" s="13"/>
      <c r="E29" s="13"/>
      <c r="F29" s="38"/>
      <c r="G29" s="23">
        <f>SUM($G$25:$G$28)</f>
        <v>84719654.5</v>
      </c>
      <c r="H29" s="23">
        <f>(G29/$O$2) *100</f>
        <v>4.61170134187216</v>
      </c>
      <c r="J29" s="31"/>
      <c r="K29" s="31"/>
    </row>
    <row r="30" spans="1:15" s="5" customFormat="1" ht="35.25" customHeight="1" x14ac:dyDescent="0.2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1:15" s="5" customFormat="1" ht="35.25" customHeight="1" x14ac:dyDescent="0.2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1:15" s="5" customFormat="1" ht="35.25" customHeight="1" x14ac:dyDescent="0.2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">
      <c r="B33" s="11" t="s">
        <v>93</v>
      </c>
      <c r="C33" s="14" t="s">
        <v>94</v>
      </c>
      <c r="D33" s="14" t="s">
        <v>95</v>
      </c>
      <c r="E33" s="14" t="s">
        <v>96</v>
      </c>
      <c r="F33" s="37">
        <v>33441</v>
      </c>
      <c r="G33" s="23">
        <v>33761364.780000001</v>
      </c>
      <c r="H33" s="23">
        <v>1.84</v>
      </c>
      <c r="J33" s="31"/>
      <c r="K33" s="31"/>
    </row>
    <row r="34" spans="2:11" s="5" customFormat="1" ht="35.25" customHeight="1" x14ac:dyDescent="0.2">
      <c r="B34" s="11" t="s">
        <v>97</v>
      </c>
      <c r="C34" s="14" t="s">
        <v>98</v>
      </c>
      <c r="D34" s="14" t="s">
        <v>99</v>
      </c>
      <c r="E34" s="14" t="s">
        <v>100</v>
      </c>
      <c r="F34" s="37">
        <v>32000</v>
      </c>
      <c r="G34" s="23">
        <v>32120401.280000001</v>
      </c>
      <c r="H34" s="23">
        <v>1.75</v>
      </c>
      <c r="J34" s="31"/>
      <c r="K34" s="31"/>
    </row>
    <row r="35" spans="2:11" s="5" customFormat="1" ht="35.25" customHeight="1" x14ac:dyDescent="0.2">
      <c r="B35" s="11" t="s">
        <v>101</v>
      </c>
      <c r="C35" s="14" t="s">
        <v>102</v>
      </c>
      <c r="D35" s="14" t="s">
        <v>103</v>
      </c>
      <c r="E35" s="14" t="s">
        <v>104</v>
      </c>
      <c r="F35" s="37">
        <v>37467</v>
      </c>
      <c r="G35" s="23">
        <v>33420564</v>
      </c>
      <c r="H35" s="23">
        <v>1.82</v>
      </c>
      <c r="J35" s="31"/>
      <c r="K35" s="31"/>
    </row>
    <row r="36" spans="2:11" s="5" customFormat="1" ht="35.25" customHeight="1" x14ac:dyDescent="0.2">
      <c r="B36" s="11" t="s">
        <v>105</v>
      </c>
      <c r="C36" s="14" t="s">
        <v>106</v>
      </c>
      <c r="D36" s="14" t="s">
        <v>107</v>
      </c>
      <c r="E36" s="14" t="s">
        <v>108</v>
      </c>
      <c r="F36" s="37">
        <v>21000</v>
      </c>
      <c r="G36" s="23">
        <v>21817740</v>
      </c>
      <c r="H36" s="23">
        <v>1.19</v>
      </c>
      <c r="J36" s="31"/>
      <c r="K36" s="31"/>
    </row>
    <row r="37" spans="2:11" s="5" customFormat="1" ht="35.25" customHeight="1" x14ac:dyDescent="0.2">
      <c r="B37" s="11" t="s">
        <v>109</v>
      </c>
      <c r="C37" s="14" t="s">
        <v>110</v>
      </c>
      <c r="D37" s="14" t="s">
        <v>111</v>
      </c>
      <c r="E37" s="14" t="s">
        <v>112</v>
      </c>
      <c r="F37" s="37">
        <v>41000</v>
      </c>
      <c r="G37" s="23">
        <v>43123390</v>
      </c>
      <c r="H37" s="23">
        <v>2.35</v>
      </c>
      <c r="J37" s="31"/>
      <c r="K37" s="31"/>
    </row>
    <row r="38" spans="2:11" s="5" customFormat="1" ht="35.25" customHeight="1" x14ac:dyDescent="0.2">
      <c r="B38" s="11" t="s">
        <v>113</v>
      </c>
      <c r="C38" s="14" t="s">
        <v>114</v>
      </c>
      <c r="D38" s="14" t="s">
        <v>115</v>
      </c>
      <c r="E38" s="14" t="s">
        <v>116</v>
      </c>
      <c r="F38" s="37">
        <v>17000</v>
      </c>
      <c r="G38" s="23">
        <v>17564740</v>
      </c>
      <c r="H38" s="23">
        <v>0.96</v>
      </c>
      <c r="J38" s="31"/>
      <c r="K38" s="31"/>
    </row>
    <row r="39" spans="2:11" s="5" customFormat="1" ht="35.25" customHeight="1" x14ac:dyDescent="0.2">
      <c r="B39" s="11" t="s">
        <v>117</v>
      </c>
      <c r="C39" s="14" t="s">
        <v>118</v>
      </c>
      <c r="D39" s="14" t="s">
        <v>119</v>
      </c>
      <c r="E39" s="14" t="s">
        <v>120</v>
      </c>
      <c r="F39" s="37">
        <v>38000</v>
      </c>
      <c r="G39" s="23">
        <v>39117580</v>
      </c>
      <c r="H39" s="23">
        <v>2.13</v>
      </c>
      <c r="J39" s="31"/>
      <c r="K39" s="31"/>
    </row>
    <row r="40" spans="2:11" s="5" customFormat="1" ht="35.25" customHeight="1" x14ac:dyDescent="0.2">
      <c r="B40" s="11" t="s">
        <v>121</v>
      </c>
      <c r="C40" s="14" t="s">
        <v>122</v>
      </c>
      <c r="D40" s="14" t="s">
        <v>123</v>
      </c>
      <c r="E40" s="14" t="s">
        <v>124</v>
      </c>
      <c r="F40" s="37">
        <v>51456</v>
      </c>
      <c r="G40" s="23">
        <v>53472560.640000001</v>
      </c>
      <c r="H40" s="23">
        <v>2.91</v>
      </c>
      <c r="J40" s="31"/>
      <c r="K40" s="31"/>
    </row>
    <row r="41" spans="2:11" s="5" customFormat="1" ht="35.25" customHeight="1" x14ac:dyDescent="0.2">
      <c r="B41" s="11" t="s">
        <v>125</v>
      </c>
      <c r="C41" s="14" t="s">
        <v>126</v>
      </c>
      <c r="D41" s="14" t="s">
        <v>95</v>
      </c>
      <c r="E41" s="14" t="s">
        <v>96</v>
      </c>
      <c r="F41" s="37">
        <v>9315</v>
      </c>
      <c r="G41" s="23">
        <v>9664405.6500000004</v>
      </c>
      <c r="H41" s="23">
        <v>0.53</v>
      </c>
      <c r="J41" s="31"/>
      <c r="K41" s="31"/>
    </row>
    <row r="42" spans="2:11" s="5" customFormat="1" ht="35.25" customHeight="1" x14ac:dyDescent="0.2">
      <c r="B42" s="11" t="s">
        <v>127</v>
      </c>
      <c r="C42" s="14" t="s">
        <v>128</v>
      </c>
      <c r="D42" s="14" t="s">
        <v>129</v>
      </c>
      <c r="E42" s="14" t="s">
        <v>130</v>
      </c>
      <c r="F42" s="37">
        <v>18108</v>
      </c>
      <c r="G42" s="23">
        <v>18771723.57</v>
      </c>
      <c r="H42" s="23">
        <v>1.02</v>
      </c>
      <c r="J42" s="31"/>
      <c r="K42" s="31"/>
    </row>
    <row r="43" spans="2:11" s="5" customFormat="1" ht="35.25" customHeight="1" x14ac:dyDescent="0.2">
      <c r="B43" s="11" t="s">
        <v>131</v>
      </c>
      <c r="C43" s="14" t="s">
        <v>132</v>
      </c>
      <c r="D43" s="14" t="s">
        <v>133</v>
      </c>
      <c r="E43" s="14" t="s">
        <v>134</v>
      </c>
      <c r="F43" s="37">
        <v>35000</v>
      </c>
      <c r="G43" s="23">
        <v>34014050</v>
      </c>
      <c r="H43" s="23">
        <v>1.85</v>
      </c>
      <c r="J43" s="31"/>
      <c r="K43" s="31"/>
    </row>
    <row r="44" spans="2:11" s="5" customFormat="1" ht="35.25" customHeight="1" x14ac:dyDescent="0.2">
      <c r="B44" s="11" t="s">
        <v>135</v>
      </c>
      <c r="C44" s="14" t="s">
        <v>136</v>
      </c>
      <c r="D44" s="14" t="s">
        <v>129</v>
      </c>
      <c r="E44" s="14" t="s">
        <v>130</v>
      </c>
      <c r="F44" s="37">
        <v>2000</v>
      </c>
      <c r="G44" s="23">
        <v>2060080</v>
      </c>
      <c r="H44" s="23">
        <v>0.11</v>
      </c>
      <c r="J44" s="31"/>
      <c r="K44" s="31"/>
    </row>
    <row r="45" spans="2:11" s="5" customFormat="1" ht="35.25" customHeight="1" x14ac:dyDescent="0.2">
      <c r="B45" s="11" t="s">
        <v>137</v>
      </c>
      <c r="C45" s="14" t="s">
        <v>138</v>
      </c>
      <c r="D45" s="14" t="s">
        <v>95</v>
      </c>
      <c r="E45" s="14" t="s">
        <v>96</v>
      </c>
      <c r="F45" s="37">
        <v>16077</v>
      </c>
      <c r="G45" s="23">
        <v>16599502.5</v>
      </c>
      <c r="H45" s="23">
        <v>0.9</v>
      </c>
      <c r="J45" s="31"/>
      <c r="K45" s="31"/>
    </row>
    <row r="46" spans="2:11" s="5" customFormat="1" ht="35.25" customHeight="1" x14ac:dyDescent="0.2">
      <c r="B46" s="11" t="s">
        <v>139</v>
      </c>
      <c r="C46" s="14" t="s">
        <v>140</v>
      </c>
      <c r="D46" s="14" t="s">
        <v>141</v>
      </c>
      <c r="E46" s="14" t="s">
        <v>142</v>
      </c>
      <c r="F46" s="37">
        <v>20073</v>
      </c>
      <c r="G46" s="23">
        <v>20004952.530000001</v>
      </c>
      <c r="H46" s="23">
        <v>1.0900000000000001</v>
      </c>
      <c r="J46" s="31"/>
      <c r="K46" s="31"/>
    </row>
    <row r="47" spans="2:11" s="5" customFormat="1" ht="35.25" customHeight="1" x14ac:dyDescent="0.2">
      <c r="B47" s="11" t="s">
        <v>143</v>
      </c>
      <c r="C47" s="14" t="s">
        <v>144</v>
      </c>
      <c r="D47" s="14" t="s">
        <v>129</v>
      </c>
      <c r="E47" s="14" t="s">
        <v>130</v>
      </c>
      <c r="F47" s="37">
        <v>15000</v>
      </c>
      <c r="G47" s="23">
        <v>15758550</v>
      </c>
      <c r="H47" s="23">
        <v>0.86</v>
      </c>
      <c r="J47" s="31"/>
      <c r="K47" s="31"/>
    </row>
    <row r="48" spans="2:11" s="5" customFormat="1" ht="35.25" customHeight="1" x14ac:dyDescent="0.2">
      <c r="B48" s="11" t="s">
        <v>145</v>
      </c>
      <c r="C48" s="14" t="s">
        <v>146</v>
      </c>
      <c r="D48" s="14" t="s">
        <v>147</v>
      </c>
      <c r="E48" s="14" t="s">
        <v>148</v>
      </c>
      <c r="F48" s="37">
        <v>39895</v>
      </c>
      <c r="G48" s="23">
        <v>40453530</v>
      </c>
      <c r="H48" s="23">
        <v>2.2000000000000002</v>
      </c>
      <c r="J48" s="31"/>
      <c r="K48" s="31"/>
    </row>
    <row r="49" spans="2:11" s="5" customFormat="1" ht="35.25" customHeight="1" x14ac:dyDescent="0.2">
      <c r="B49" s="11" t="s">
        <v>149</v>
      </c>
      <c r="C49" s="14" t="s">
        <v>150</v>
      </c>
      <c r="D49" s="14" t="s">
        <v>141</v>
      </c>
      <c r="E49" s="14" t="s">
        <v>142</v>
      </c>
      <c r="F49" s="37">
        <v>40000</v>
      </c>
      <c r="G49" s="23">
        <v>41142000</v>
      </c>
      <c r="H49" s="23">
        <v>2.2400000000000002</v>
      </c>
      <c r="J49" s="31"/>
      <c r="K49" s="31"/>
    </row>
    <row r="50" spans="2:11" s="5" customFormat="1" ht="35.25" customHeight="1" x14ac:dyDescent="0.2">
      <c r="B50" s="11" t="s">
        <v>151</v>
      </c>
      <c r="C50" s="14" t="s">
        <v>152</v>
      </c>
      <c r="D50" s="14" t="s">
        <v>153</v>
      </c>
      <c r="E50" s="14" t="s">
        <v>154</v>
      </c>
      <c r="F50" s="37">
        <v>28357</v>
      </c>
      <c r="G50" s="23">
        <v>29311780.190000001</v>
      </c>
      <c r="H50" s="23">
        <v>1.6</v>
      </c>
      <c r="J50" s="31"/>
      <c r="K50" s="31"/>
    </row>
    <row r="51" spans="2:11" s="5" customFormat="1" ht="35.25" customHeight="1" x14ac:dyDescent="0.2">
      <c r="B51" s="11" t="s">
        <v>155</v>
      </c>
      <c r="C51" s="14" t="s">
        <v>156</v>
      </c>
      <c r="D51" s="14" t="s">
        <v>153</v>
      </c>
      <c r="E51" s="14" t="s">
        <v>154</v>
      </c>
      <c r="F51" s="37">
        <v>23999</v>
      </c>
      <c r="G51" s="23">
        <v>24682011.539999999</v>
      </c>
      <c r="H51" s="23">
        <v>1.34</v>
      </c>
      <c r="J51" s="31"/>
      <c r="K51" s="31"/>
    </row>
    <row r="52" spans="2:11" s="5" customFormat="1" ht="35.25" customHeight="1" x14ac:dyDescent="0.2">
      <c r="B52" s="11" t="s">
        <v>157</v>
      </c>
      <c r="C52" s="14" t="s">
        <v>158</v>
      </c>
      <c r="D52" s="14" t="s">
        <v>159</v>
      </c>
      <c r="E52" s="14" t="s">
        <v>160</v>
      </c>
      <c r="F52" s="37">
        <v>31117</v>
      </c>
      <c r="G52" s="23">
        <v>32007257.370000001</v>
      </c>
      <c r="H52" s="23">
        <v>1.74</v>
      </c>
      <c r="J52" s="31"/>
      <c r="K52" s="31"/>
    </row>
    <row r="53" spans="2:11" s="5" customFormat="1" ht="35.25" customHeight="1" x14ac:dyDescent="0.2">
      <c r="B53" s="11" t="s">
        <v>161</v>
      </c>
      <c r="C53" s="14" t="s">
        <v>162</v>
      </c>
      <c r="D53" s="14" t="s">
        <v>159</v>
      </c>
      <c r="E53" s="14" t="s">
        <v>160</v>
      </c>
      <c r="F53" s="37">
        <v>32990</v>
      </c>
      <c r="G53" s="23">
        <v>34411539.100000001</v>
      </c>
      <c r="H53" s="23">
        <v>1.87</v>
      </c>
      <c r="J53" s="31"/>
      <c r="K53" s="31"/>
    </row>
    <row r="54" spans="2:11" s="5" customFormat="1" ht="35.25" customHeight="1" x14ac:dyDescent="0.2">
      <c r="B54" s="11" t="s">
        <v>163</v>
      </c>
      <c r="C54" s="14" t="s">
        <v>164</v>
      </c>
      <c r="D54" s="14" t="s">
        <v>165</v>
      </c>
      <c r="E54" s="14" t="s">
        <v>166</v>
      </c>
      <c r="F54" s="37">
        <v>3349</v>
      </c>
      <c r="G54" s="23">
        <v>3390594.58</v>
      </c>
      <c r="H54" s="23">
        <v>0.18</v>
      </c>
      <c r="J54" s="31"/>
      <c r="K54" s="31"/>
    </row>
    <row r="55" spans="2:11" s="5" customFormat="1" ht="35.25" customHeight="1" x14ac:dyDescent="0.2">
      <c r="B55" s="11" t="s">
        <v>167</v>
      </c>
      <c r="C55" s="14" t="s">
        <v>168</v>
      </c>
      <c r="D55" s="14" t="s">
        <v>153</v>
      </c>
      <c r="E55" s="14" t="s">
        <v>154</v>
      </c>
      <c r="F55" s="37">
        <v>120</v>
      </c>
      <c r="G55" s="23">
        <v>120327.95</v>
      </c>
      <c r="H55" s="23">
        <v>0.01</v>
      </c>
      <c r="J55" s="31"/>
      <c r="K55" s="31"/>
    </row>
    <row r="56" spans="2:11" s="5" customFormat="1" ht="35.25" customHeight="1" x14ac:dyDescent="0.2">
      <c r="B56" s="11" t="s">
        <v>169</v>
      </c>
      <c r="C56" s="14" t="s">
        <v>170</v>
      </c>
      <c r="D56" s="14" t="s">
        <v>153</v>
      </c>
      <c r="E56" s="14" t="s">
        <v>154</v>
      </c>
      <c r="F56" s="37">
        <v>10700</v>
      </c>
      <c r="G56" s="23">
        <v>10734771.789999999</v>
      </c>
      <c r="H56" s="23">
        <v>0.57999999999999996</v>
      </c>
      <c r="J56" s="31"/>
      <c r="K56" s="31"/>
    </row>
    <row r="57" spans="2:11" s="5" customFormat="1" ht="35.25" customHeight="1" x14ac:dyDescent="0.2">
      <c r="B57" s="11" t="s">
        <v>171</v>
      </c>
      <c r="C57" s="14" t="s">
        <v>172</v>
      </c>
      <c r="D57" s="14" t="s">
        <v>165</v>
      </c>
      <c r="E57" s="14" t="s">
        <v>166</v>
      </c>
      <c r="F57" s="37">
        <v>3204</v>
      </c>
      <c r="G57" s="23">
        <v>3254302.8</v>
      </c>
      <c r="H57" s="23">
        <v>0.18</v>
      </c>
      <c r="J57" s="31"/>
      <c r="K57" s="31"/>
    </row>
    <row r="58" spans="2:11" s="5" customFormat="1" ht="35.25" customHeight="1" x14ac:dyDescent="0.2">
      <c r="B58" s="11" t="s">
        <v>173</v>
      </c>
      <c r="C58" s="14" t="s">
        <v>174</v>
      </c>
      <c r="D58" s="14" t="s">
        <v>153</v>
      </c>
      <c r="E58" s="14" t="s">
        <v>154</v>
      </c>
      <c r="F58" s="37">
        <v>1423</v>
      </c>
      <c r="G58" s="23">
        <v>1425238.35</v>
      </c>
      <c r="H58" s="23">
        <v>0.08</v>
      </c>
      <c r="J58" s="31"/>
      <c r="K58" s="31"/>
    </row>
    <row r="59" spans="2:11" s="5" customFormat="1" ht="35.25" customHeight="1" x14ac:dyDescent="0.2">
      <c r="B59" s="11" t="s">
        <v>175</v>
      </c>
      <c r="C59" s="14" t="s">
        <v>176</v>
      </c>
      <c r="D59" s="14" t="s">
        <v>165</v>
      </c>
      <c r="E59" s="14" t="s">
        <v>166</v>
      </c>
      <c r="F59" s="37">
        <v>319</v>
      </c>
      <c r="G59" s="23">
        <v>317449.65999999997</v>
      </c>
      <c r="H59" s="23">
        <v>0.02</v>
      </c>
      <c r="J59" s="31"/>
      <c r="K59" s="31"/>
    </row>
    <row r="60" spans="2:11" s="5" customFormat="1" ht="35.25" customHeight="1" x14ac:dyDescent="0.2">
      <c r="B60" s="11" t="s">
        <v>5</v>
      </c>
      <c r="C60" s="13"/>
      <c r="D60" s="13"/>
      <c r="E60" s="13"/>
      <c r="F60" s="38"/>
      <c r="G60" s="23">
        <f>SUM($G$33:$G$59)</f>
        <v>612522408.27999997</v>
      </c>
      <c r="H60" s="23">
        <f>(G60/$O$2) *100</f>
        <v>33.342562937289159</v>
      </c>
      <c r="J60" s="31"/>
      <c r="K60" s="31"/>
    </row>
    <row r="61" spans="2:11" s="5" customFormat="1" ht="35.25" customHeight="1" x14ac:dyDescent="0.2">
      <c r="B61" s="12" t="s">
        <v>27</v>
      </c>
      <c r="C61" s="16"/>
      <c r="D61" s="13"/>
      <c r="E61" s="13"/>
      <c r="F61" s="38"/>
      <c r="G61" s="23"/>
      <c r="H61" s="28"/>
      <c r="J61" s="31"/>
      <c r="K61" s="31"/>
    </row>
    <row r="62" spans="2:11" s="5" customFormat="1" ht="35.25" customHeight="1" x14ac:dyDescent="0.2">
      <c r="B62" s="11" t="s">
        <v>5</v>
      </c>
      <c r="C62" s="13"/>
      <c r="D62" s="13"/>
      <c r="E62" s="13"/>
      <c r="F62" s="38"/>
      <c r="G62" s="23"/>
      <c r="H62" s="23">
        <f>(G62/$O$2) *100</f>
        <v>0</v>
      </c>
      <c r="J62" s="31"/>
      <c r="K62" s="31"/>
    </row>
    <row r="63" spans="2:11" s="5" customFormat="1" ht="35.25" customHeight="1" x14ac:dyDescent="0.2">
      <c r="B63" s="10" t="s">
        <v>9</v>
      </c>
      <c r="C63" s="13"/>
      <c r="D63" s="13"/>
      <c r="E63" s="13"/>
      <c r="F63" s="38"/>
      <c r="G63" s="23"/>
      <c r="H63" s="28"/>
      <c r="J63" s="31"/>
      <c r="K63" s="31"/>
    </row>
    <row r="64" spans="2:11" s="5" customFormat="1" ht="35.25" customHeight="1" x14ac:dyDescent="0.2">
      <c r="B64" s="11" t="s">
        <v>177</v>
      </c>
      <c r="C64" s="14" t="s">
        <v>178</v>
      </c>
      <c r="D64" s="14" t="s">
        <v>179</v>
      </c>
      <c r="E64" s="14" t="s">
        <v>180</v>
      </c>
      <c r="F64" s="37">
        <v>3762</v>
      </c>
      <c r="G64" s="23">
        <v>9428211.5399999991</v>
      </c>
      <c r="H64" s="23">
        <v>0.51</v>
      </c>
      <c r="J64" s="31"/>
      <c r="K64" s="31"/>
    </row>
    <row r="65" spans="1:15" s="5" customFormat="1" ht="35.25" customHeight="1" x14ac:dyDescent="0.2">
      <c r="B65" s="11" t="s">
        <v>5</v>
      </c>
      <c r="C65" s="13"/>
      <c r="D65" s="13"/>
      <c r="E65" s="13"/>
      <c r="F65" s="38"/>
      <c r="G65" s="23">
        <f>SUM($G$64)</f>
        <v>9428211.5399999991</v>
      </c>
      <c r="H65" s="23">
        <f>(G65/$O$2) *100</f>
        <v>0.51322324278922293</v>
      </c>
      <c r="J65" s="31"/>
      <c r="K65" s="31"/>
    </row>
    <row r="66" spans="1:15" s="5" customFormat="1" ht="35.25" customHeight="1" x14ac:dyDescent="0.2">
      <c r="B66" s="10" t="s">
        <v>10</v>
      </c>
      <c r="C66" s="13"/>
      <c r="D66" s="13"/>
      <c r="E66" s="13"/>
      <c r="F66" s="38"/>
      <c r="G66" s="23"/>
      <c r="H66" s="23"/>
      <c r="J66" s="31"/>
      <c r="K66" s="31"/>
    </row>
    <row r="67" spans="1:15" s="5" customFormat="1" ht="35.25" customHeight="1" x14ac:dyDescent="0.2">
      <c r="B67" s="11" t="s">
        <v>5</v>
      </c>
      <c r="C67" s="13"/>
      <c r="D67" s="13"/>
      <c r="E67" s="13"/>
      <c r="F67" s="38"/>
      <c r="G67" s="23"/>
      <c r="H67" s="23">
        <f>(G67/$O$2) *100</f>
        <v>0</v>
      </c>
      <c r="J67" s="31"/>
      <c r="K67" s="31"/>
    </row>
    <row r="68" spans="1:15" s="5" customFormat="1" ht="35.25" customHeight="1" x14ac:dyDescent="0.2">
      <c r="B68" s="10" t="s">
        <v>28</v>
      </c>
      <c r="C68" s="13"/>
      <c r="D68" s="13"/>
      <c r="E68" s="13"/>
      <c r="F68" s="38"/>
      <c r="G68" s="23"/>
      <c r="H68" s="28"/>
      <c r="J68" s="31"/>
      <c r="K68" s="31"/>
    </row>
    <row r="69" spans="1:15" s="7" customFormat="1" ht="35.25" customHeight="1" x14ac:dyDescent="0.2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">
      <c r="A70" s="5"/>
      <c r="B70" s="10" t="s">
        <v>32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">
      <c r="A72" s="5"/>
      <c r="B72" s="12" t="s">
        <v>29</v>
      </c>
      <c r="C72" s="13"/>
      <c r="D72" s="13"/>
      <c r="E72" s="13"/>
      <c r="F72" s="38"/>
      <c r="G72" s="23"/>
      <c r="H72" s="29"/>
      <c r="I72" s="5"/>
      <c r="J72" s="31"/>
      <c r="K72" s="31"/>
      <c r="L72" s="5"/>
      <c r="M72" s="5"/>
      <c r="N72" s="5"/>
      <c r="O72" s="5"/>
    </row>
    <row r="73" spans="1:15" ht="35.25" customHeight="1" x14ac:dyDescent="0.2">
      <c r="A73" s="5"/>
      <c r="B73" s="11" t="s">
        <v>181</v>
      </c>
      <c r="C73" s="14"/>
      <c r="D73" s="14" t="s">
        <v>182</v>
      </c>
      <c r="E73" s="14" t="s">
        <v>183</v>
      </c>
      <c r="F73" s="37"/>
      <c r="G73" s="23">
        <v>15506754.029999999</v>
      </c>
      <c r="H73" s="23">
        <v>0.84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">
      <c r="A74" s="5"/>
      <c r="B74" s="11" t="s">
        <v>184</v>
      </c>
      <c r="C74" s="14"/>
      <c r="D74" s="14" t="s">
        <v>182</v>
      </c>
      <c r="E74" s="14" t="s">
        <v>183</v>
      </c>
      <c r="F74" s="37"/>
      <c r="G74" s="23">
        <v>1501636.45</v>
      </c>
      <c r="H74" s="23">
        <v>0.08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">
      <c r="A75" s="5"/>
      <c r="B75" s="11" t="s">
        <v>185</v>
      </c>
      <c r="C75" s="14"/>
      <c r="D75" s="14" t="s">
        <v>186</v>
      </c>
      <c r="E75" s="14" t="s">
        <v>187</v>
      </c>
      <c r="F75" s="37"/>
      <c r="G75" s="23">
        <v>221017.16</v>
      </c>
      <c r="H75" s="23">
        <v>0.01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">
      <c r="A76" s="5"/>
      <c r="B76" s="11" t="s">
        <v>188</v>
      </c>
      <c r="C76" s="14"/>
      <c r="D76" s="14" t="s">
        <v>189</v>
      </c>
      <c r="E76" s="14" t="s">
        <v>187</v>
      </c>
      <c r="F76" s="37"/>
      <c r="G76" s="23">
        <v>5832660.6500000004</v>
      </c>
      <c r="H76" s="23">
        <v>0.32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">
      <c r="A77" s="5"/>
      <c r="B77" s="11" t="s">
        <v>5</v>
      </c>
      <c r="C77" s="13"/>
      <c r="D77" s="13"/>
      <c r="E77" s="13"/>
      <c r="F77" s="38"/>
      <c r="G77" s="23">
        <f>SUM($G$73:$G$76)</f>
        <v>23062068.289999999</v>
      </c>
      <c r="H77" s="23">
        <f>(G77/$O$2) *100</f>
        <v>1.2553801347164415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">
      <c r="A78" s="5"/>
      <c r="B78" s="12" t="s">
        <v>30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">
      <c r="A80" s="5"/>
      <c r="B80" s="10" t="s">
        <v>11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">
      <c r="A82" s="5"/>
      <c r="B82" s="10" t="s">
        <v>25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">
      <c r="A83" s="5"/>
      <c r="B83" s="11" t="s">
        <v>190</v>
      </c>
      <c r="C83" s="14"/>
      <c r="D83" s="14" t="s">
        <v>191</v>
      </c>
      <c r="E83" s="14" t="s">
        <v>192</v>
      </c>
      <c r="F83" s="37"/>
      <c r="G83" s="23">
        <v>128332.05</v>
      </c>
      <c r="H83" s="23">
        <v>0.01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">
      <c r="A84" s="5"/>
      <c r="B84" s="11" t="s">
        <v>193</v>
      </c>
      <c r="C84" s="14"/>
      <c r="D84" s="14" t="s">
        <v>194</v>
      </c>
      <c r="E84" s="14" t="s">
        <v>195</v>
      </c>
      <c r="F84" s="37"/>
      <c r="G84" s="23">
        <v>22219.14</v>
      </c>
      <c r="H84" s="23"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">
      <c r="A85" s="5"/>
      <c r="B85" s="11" t="s">
        <v>5</v>
      </c>
      <c r="C85" s="13"/>
      <c r="D85" s="13"/>
      <c r="E85" s="13"/>
      <c r="F85" s="38"/>
      <c r="G85" s="23">
        <f>SUM($G$83:$G$84)</f>
        <v>150551.19</v>
      </c>
      <c r="H85" s="23">
        <f>(G85/$O$2) *100</f>
        <v>8.1952308356433457E-3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">
      <c r="A86" s="5"/>
      <c r="B86" s="10" t="s">
        <v>17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">
      <c r="A87" s="5"/>
      <c r="B87" s="11" t="s">
        <v>61</v>
      </c>
      <c r="C87" s="14"/>
      <c r="D87" s="14" t="s">
        <v>49</v>
      </c>
      <c r="E87" s="14" t="s">
        <v>50</v>
      </c>
      <c r="F87" s="37"/>
      <c r="G87" s="23">
        <v>2194.9699999999998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">
      <c r="A88" s="5"/>
      <c r="B88" s="11" t="s">
        <v>63</v>
      </c>
      <c r="C88" s="14"/>
      <c r="D88" s="14" t="s">
        <v>49</v>
      </c>
      <c r="E88" s="14" t="s">
        <v>50</v>
      </c>
      <c r="F88" s="37"/>
      <c r="G88" s="23">
        <v>1597.91</v>
      </c>
      <c r="H88" s="23"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">
      <c r="A89" s="5"/>
      <c r="B89" s="11" t="s">
        <v>73</v>
      </c>
      <c r="C89" s="14"/>
      <c r="D89" s="14" t="s">
        <v>49</v>
      </c>
      <c r="E89" s="14" t="s">
        <v>50</v>
      </c>
      <c r="F89" s="37"/>
      <c r="G89" s="23">
        <v>38.29</v>
      </c>
      <c r="H89" s="23"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">
      <c r="A90" s="5"/>
      <c r="B90" s="11" t="s">
        <v>5</v>
      </c>
      <c r="C90" s="13"/>
      <c r="D90" s="13"/>
      <c r="E90" s="13"/>
      <c r="F90" s="38"/>
      <c r="G90" s="23">
        <f>SUM($G$87:$G$89)</f>
        <v>3831.17</v>
      </c>
      <c r="H90" s="23">
        <f>(G90/$O$2) *100</f>
        <v>2.0854914876854657E-4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">
      <c r="A91" s="5"/>
      <c r="B91" s="10" t="s">
        <v>18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">
      <c r="A92" s="5"/>
      <c r="B92" s="11" t="s">
        <v>63</v>
      </c>
      <c r="C92" s="14"/>
      <c r="D92" s="14" t="s">
        <v>49</v>
      </c>
      <c r="E92" s="14" t="s">
        <v>50</v>
      </c>
      <c r="F92" s="37"/>
      <c r="G92" s="23">
        <v>192</v>
      </c>
      <c r="H92" s="23"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">
      <c r="A93" s="5"/>
      <c r="B93" s="11" t="s">
        <v>73</v>
      </c>
      <c r="C93" s="14"/>
      <c r="D93" s="14" t="s">
        <v>49</v>
      </c>
      <c r="E93" s="14" t="s">
        <v>50</v>
      </c>
      <c r="F93" s="37"/>
      <c r="G93" s="23">
        <v>1.45</v>
      </c>
      <c r="H93" s="23"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">
      <c r="A94" s="5"/>
      <c r="B94" s="11" t="s">
        <v>5</v>
      </c>
      <c r="C94" s="13"/>
      <c r="D94" s="13"/>
      <c r="E94" s="13"/>
      <c r="F94" s="38"/>
      <c r="G94" s="23">
        <f>SUM($G$92:$G$93)</f>
        <v>193.45</v>
      </c>
      <c r="H94" s="23">
        <f>(G94/$O$2) *100</f>
        <v>1.0530420949546829E-5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">
      <c r="A95" s="5"/>
      <c r="B95" s="10" t="s">
        <v>26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">
      <c r="A96" s="5"/>
      <c r="B96" s="11" t="s">
        <v>5</v>
      </c>
      <c r="C96" s="13"/>
      <c r="D96" s="13"/>
      <c r="E96" s="13"/>
      <c r="F96" s="38"/>
      <c r="G96" s="23"/>
      <c r="H96" s="23">
        <f>(G96/$O$2) *100</f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">
      <c r="A97" s="5"/>
      <c r="B97" s="10" t="s">
        <v>22</v>
      </c>
      <c r="C97" s="13"/>
      <c r="D97" s="13"/>
      <c r="E97" s="13"/>
      <c r="F97" s="38"/>
      <c r="G97" s="23"/>
      <c r="H97" s="28"/>
      <c r="I97" s="5"/>
      <c r="J97" s="31"/>
      <c r="K97" s="31"/>
      <c r="L97" s="5"/>
      <c r="M97" s="5"/>
      <c r="N97" s="5"/>
      <c r="O97" s="5"/>
    </row>
    <row r="98" spans="1:15" ht="35.25" customHeight="1" x14ac:dyDescent="0.2">
      <c r="A98" s="5"/>
      <c r="B98" s="11" t="s">
        <v>5</v>
      </c>
      <c r="C98" s="13"/>
      <c r="D98" s="13"/>
      <c r="E98" s="13"/>
      <c r="F98" s="38"/>
      <c r="G98" s="23"/>
      <c r="H98" s="23">
        <f>(G98/$O$2) *100</f>
        <v>0</v>
      </c>
      <c r="I98" s="5"/>
      <c r="J98" s="31"/>
      <c r="K98" s="31"/>
      <c r="L98" s="5"/>
      <c r="M98" s="5"/>
      <c r="N98" s="5"/>
      <c r="O98" s="5"/>
    </row>
    <row r="99" spans="1:15" ht="35.25" customHeight="1" x14ac:dyDescent="0.2">
      <c r="A99" s="5"/>
      <c r="B99" s="10" t="s">
        <v>19</v>
      </c>
      <c r="C99" s="13"/>
      <c r="D99" s="13"/>
      <c r="E99" s="13"/>
      <c r="F99" s="38"/>
      <c r="G99" s="23"/>
      <c r="H99" s="28"/>
      <c r="I99" s="5"/>
      <c r="J99" s="31"/>
      <c r="K99" s="31"/>
      <c r="L99" s="5"/>
      <c r="M99" s="5"/>
      <c r="N99" s="5"/>
      <c r="O99" s="5"/>
    </row>
    <row r="100" spans="1:15" ht="35.25" customHeight="1" x14ac:dyDescent="0.2">
      <c r="A100" s="5"/>
      <c r="B100" s="11" t="s">
        <v>5</v>
      </c>
      <c r="C100" s="13"/>
      <c r="D100" s="13"/>
      <c r="E100" s="13"/>
      <c r="F100" s="38"/>
      <c r="G100" s="23"/>
      <c r="H100" s="23">
        <f>(G100/$O$2) *100</f>
        <v>0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">
      <c r="A101" s="5"/>
      <c r="B101" s="10" t="s">
        <v>31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">
      <c r="A103" s="5"/>
      <c r="B103" s="10" t="s">
        <v>20</v>
      </c>
      <c r="C103" s="13"/>
      <c r="D103" s="13"/>
      <c r="E103" s="13"/>
      <c r="F103" s="38"/>
      <c r="G103" s="23"/>
      <c r="H103" s="28"/>
      <c r="I103" s="5"/>
      <c r="J103" s="31"/>
      <c r="K103" s="31"/>
      <c r="L103" s="5"/>
      <c r="M103" s="5"/>
      <c r="N103" s="5"/>
      <c r="O103" s="5"/>
    </row>
    <row r="104" spans="1:15" ht="35.25" customHeight="1" x14ac:dyDescent="0.2">
      <c r="A104" s="5"/>
      <c r="B104" s="11" t="s">
        <v>5</v>
      </c>
      <c r="C104" s="13"/>
      <c r="D104" s="13"/>
      <c r="E104" s="13"/>
      <c r="F104" s="38"/>
      <c r="G104" s="23"/>
      <c r="H104" s="23">
        <f>(G104/$O$2) *100</f>
        <v>0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">
      <c r="A105" s="5"/>
      <c r="B105" s="10" t="s">
        <v>34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">
      <c r="A106" s="5"/>
      <c r="B106" s="11" t="s">
        <v>5</v>
      </c>
      <c r="C106" s="13"/>
      <c r="D106" s="13"/>
      <c r="E106" s="13"/>
      <c r="F106" s="38"/>
      <c r="G106" s="23"/>
      <c r="H106" s="23">
        <f>(G106/$O$2) *100</f>
        <v>0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">
      <c r="A107" s="7"/>
      <c r="B107" s="10" t="s">
        <v>23</v>
      </c>
      <c r="C107" s="15"/>
      <c r="D107" s="15"/>
      <c r="E107" s="15"/>
      <c r="F107" s="39"/>
      <c r="G107" s="24">
        <f>G106+G104+G102+G100+G98+G96+G94+G90+G85+G81+G79+G77+G71+G69+G67+G65+G62+G60+G31+G29+G23</f>
        <v>1837058565.1500001</v>
      </c>
      <c r="H107" s="24">
        <v>100</v>
      </c>
      <c r="I107" s="7"/>
      <c r="J107" s="33">
        <v>1837058565.1500001</v>
      </c>
      <c r="K107" s="17">
        <f>ROUND(G107,2)-ROUND(J107,2)</f>
        <v>0</v>
      </c>
      <c r="L107" s="7"/>
      <c r="M107" s="7"/>
      <c r="N107" s="7"/>
      <c r="O107" s="7"/>
    </row>
    <row r="108" spans="1:15" ht="35.25" customHeight="1" x14ac:dyDescent="0.2"/>
    <row r="109" spans="1:15" ht="35.25" customHeight="1" x14ac:dyDescent="0.2"/>
    <row r="110" spans="1:15" ht="35.25" customHeight="1" x14ac:dyDescent="0.2"/>
    <row r="111" spans="1:15" ht="35.25" customHeight="1" x14ac:dyDescent="0.2"/>
    <row r="112" spans="1:15" ht="35.25" customHeight="1" x14ac:dyDescent="0.2"/>
    <row r="113" ht="35.25" customHeight="1" x14ac:dyDescent="0.2"/>
    <row r="114" ht="35.25" customHeight="1" x14ac:dyDescent="0.2"/>
    <row r="115" ht="35.25" customHeight="1" x14ac:dyDescent="0.2"/>
    <row r="116" ht="35.25" customHeight="1" x14ac:dyDescent="0.2"/>
    <row r="117" ht="35.25" customHeight="1" x14ac:dyDescent="0.2"/>
    <row r="118" ht="35.25" customHeight="1" x14ac:dyDescent="0.2"/>
    <row r="119" ht="35.25" customHeight="1" x14ac:dyDescent="0.2"/>
    <row r="120" ht="35.25" customHeight="1" x14ac:dyDescent="0.2"/>
    <row r="121" ht="35.25" customHeight="1" x14ac:dyDescent="0.2"/>
    <row r="122" ht="35.25" customHeight="1" x14ac:dyDescent="0.2"/>
    <row r="123" ht="35.25" customHeight="1" x14ac:dyDescent="0.2"/>
    <row r="124" ht="35.25" customHeight="1" x14ac:dyDescent="0.2"/>
    <row r="125" ht="35.25" customHeight="1" x14ac:dyDescent="0.2"/>
    <row r="126" ht="35.25" customHeight="1" x14ac:dyDescent="0.2"/>
    <row r="127" ht="35.25" customHeight="1" x14ac:dyDescent="0.2"/>
    <row r="128" ht="35.25" customHeight="1" x14ac:dyDescent="0.2"/>
    <row r="129" ht="35.25" customHeight="1" x14ac:dyDescent="0.2"/>
    <row r="130" ht="35.25" customHeight="1" x14ac:dyDescent="0.2"/>
    <row r="131" ht="35.25" customHeight="1" x14ac:dyDescent="0.2"/>
    <row r="132" ht="35.25" customHeight="1" x14ac:dyDescent="0.2"/>
    <row r="133" ht="35.25" customHeight="1" x14ac:dyDescent="0.2"/>
    <row r="134" ht="35.25" customHeight="1" x14ac:dyDescent="0.2"/>
    <row r="135" ht="35.25" customHeight="1" x14ac:dyDescent="0.2"/>
    <row r="136" ht="35.25" customHeight="1" x14ac:dyDescent="0.2"/>
    <row r="137" ht="35.25" customHeight="1" x14ac:dyDescent="0.2"/>
    <row r="138" ht="35.25" customHeight="1" x14ac:dyDescent="0.2"/>
    <row r="139" ht="35.25" customHeight="1" x14ac:dyDescent="0.2"/>
    <row r="140" ht="35.25" customHeight="1" x14ac:dyDescent="0.2"/>
    <row r="141" ht="35.25" customHeight="1" x14ac:dyDescent="0.2"/>
    <row r="142" ht="35.25" customHeight="1" x14ac:dyDescent="0.2"/>
    <row r="143" ht="35.25" customHeight="1" x14ac:dyDescent="0.2"/>
    <row r="144" ht="35.25" customHeight="1" x14ac:dyDescent="0.2"/>
    <row r="145" ht="35.25" customHeight="1" x14ac:dyDescent="0.2"/>
    <row r="146" ht="35.25" customHeight="1" x14ac:dyDescent="0.2"/>
    <row r="147" ht="35.25" customHeight="1" x14ac:dyDescent="0.2"/>
    <row r="148" ht="35.25" customHeight="1" x14ac:dyDescent="0.2"/>
    <row r="149" ht="35.25" customHeight="1" x14ac:dyDescent="0.2"/>
    <row r="150" ht="35.25" customHeight="1" x14ac:dyDescent="0.2"/>
    <row r="151" ht="35.25" customHeight="1" x14ac:dyDescent="0.2"/>
    <row r="152" ht="35.25" customHeight="1" x14ac:dyDescent="0.2"/>
    <row r="153" ht="35.25" customHeight="1" x14ac:dyDescent="0.2"/>
    <row r="154" ht="35.25" customHeight="1" x14ac:dyDescent="0.2"/>
    <row r="155" ht="35.25" customHeight="1" x14ac:dyDescent="0.2"/>
    <row r="156" ht="35.25" customHeight="1" x14ac:dyDescent="0.2"/>
    <row r="157" ht="35.25" customHeight="1" x14ac:dyDescent="0.2"/>
    <row r="158" ht="35.25" customHeight="1" x14ac:dyDescent="0.2"/>
    <row r="159" ht="35.25" customHeight="1" x14ac:dyDescent="0.2"/>
    <row r="160" ht="35.25" customHeight="1" x14ac:dyDescent="0.2"/>
    <row r="161" ht="35.25" customHeight="1" x14ac:dyDescent="0.2"/>
    <row r="162" ht="35.25" customHeight="1" x14ac:dyDescent="0.2"/>
    <row r="163" ht="35.25" customHeight="1" x14ac:dyDescent="0.2"/>
    <row r="164" ht="35.25" customHeight="1" x14ac:dyDescent="0.2"/>
    <row r="165" ht="35.25" customHeight="1" x14ac:dyDescent="0.2"/>
    <row r="166" ht="35.25" customHeight="1" x14ac:dyDescent="0.2"/>
    <row r="167" ht="35.25" customHeight="1" x14ac:dyDescent="0.2"/>
    <row r="168" ht="35.25" customHeight="1" x14ac:dyDescent="0.2"/>
    <row r="169" ht="35.25" customHeight="1" x14ac:dyDescent="0.2"/>
    <row r="170" ht="35.25" customHeight="1" x14ac:dyDescent="0.2"/>
    <row r="171" ht="35.25" customHeight="1" x14ac:dyDescent="0.2"/>
    <row r="172" ht="35.25" customHeight="1" x14ac:dyDescent="0.2"/>
    <row r="173" ht="35.25" customHeight="1" x14ac:dyDescent="0.2"/>
    <row r="174" ht="35.25" customHeight="1" x14ac:dyDescent="0.2"/>
    <row r="175" ht="35.25" customHeight="1" x14ac:dyDescent="0.2"/>
    <row r="176" ht="35.25" customHeight="1" x14ac:dyDescent="0.2"/>
    <row r="177" ht="35.25" customHeight="1" x14ac:dyDescent="0.2"/>
    <row r="178" ht="35.25" customHeight="1" x14ac:dyDescent="0.2"/>
    <row r="179" ht="35.25" customHeight="1" x14ac:dyDescent="0.2"/>
    <row r="180" ht="35.25" customHeight="1" x14ac:dyDescent="0.2"/>
    <row r="181" ht="35.25" customHeight="1" x14ac:dyDescent="0.2"/>
    <row r="182" ht="35.25" customHeight="1" x14ac:dyDescent="0.2"/>
    <row r="183" ht="35.25" customHeight="1" x14ac:dyDescent="0.2"/>
    <row r="184" ht="35.25" customHeight="1" x14ac:dyDescent="0.2"/>
    <row r="185" ht="35.25" customHeight="1" x14ac:dyDescent="0.2"/>
    <row r="186" ht="35.25" customHeight="1" x14ac:dyDescent="0.2"/>
    <row r="187" ht="35.25" customHeight="1" x14ac:dyDescent="0.2"/>
    <row r="188" ht="35.25" customHeight="1" x14ac:dyDescent="0.2"/>
    <row r="189" ht="35.25" customHeight="1" x14ac:dyDescent="0.2"/>
    <row r="190" ht="35.25" customHeight="1" x14ac:dyDescent="0.2"/>
    <row r="191" ht="35.25" customHeight="1" x14ac:dyDescent="0.2"/>
    <row r="192" ht="35.25" customHeight="1" x14ac:dyDescent="0.2"/>
    <row r="193" ht="35.25" customHeight="1" x14ac:dyDescent="0.2"/>
    <row r="194" ht="35.25" customHeight="1" x14ac:dyDescent="0.2"/>
    <row r="195" ht="35.25" customHeight="1" x14ac:dyDescent="0.2"/>
    <row r="196" ht="35.25" customHeight="1" x14ac:dyDescent="0.2"/>
    <row r="197" ht="35.25" customHeight="1" x14ac:dyDescent="0.2"/>
    <row r="198" ht="35.25" customHeight="1" x14ac:dyDescent="0.2"/>
    <row r="199" ht="35.25" customHeight="1" x14ac:dyDescent="0.2"/>
    <row r="200" ht="35.25" customHeight="1" x14ac:dyDescent="0.2"/>
    <row r="201" ht="35.25" customHeight="1" x14ac:dyDescent="0.2"/>
    <row r="202" ht="35.25" customHeight="1" x14ac:dyDescent="0.2"/>
    <row r="203" ht="35.25" customHeight="1" x14ac:dyDescent="0.2"/>
    <row r="204" ht="35.25" customHeight="1" x14ac:dyDescent="0.2"/>
    <row r="205" ht="35.25" customHeight="1" x14ac:dyDescent="0.2"/>
    <row r="206" ht="35.25" customHeight="1" x14ac:dyDescent="0.2"/>
    <row r="207" ht="35.25" customHeight="1" x14ac:dyDescent="0.2"/>
    <row r="208" ht="35.25" customHeight="1" x14ac:dyDescent="0.2"/>
    <row r="209" ht="35.25" customHeight="1" x14ac:dyDescent="0.2"/>
    <row r="210" ht="35.25" customHeight="1" x14ac:dyDescent="0.2"/>
    <row r="211" ht="35.25" customHeight="1" x14ac:dyDescent="0.2"/>
    <row r="212" ht="35.25" customHeight="1" x14ac:dyDescent="0.2"/>
    <row r="213" ht="35.25" customHeight="1" x14ac:dyDescent="0.2"/>
    <row r="214" ht="35.25" customHeight="1" x14ac:dyDescent="0.2"/>
    <row r="215" ht="35.25" customHeight="1" x14ac:dyDescent="0.2"/>
    <row r="216" ht="35.25" customHeight="1" x14ac:dyDescent="0.2"/>
    <row r="217" ht="35.25" customHeight="1" x14ac:dyDescent="0.2"/>
    <row r="218" ht="35.25" customHeight="1" x14ac:dyDescent="0.2"/>
    <row r="219" ht="35.25" customHeight="1" x14ac:dyDescent="0.2"/>
    <row r="220" ht="35.25" customHeight="1" x14ac:dyDescent="0.2"/>
    <row r="221" ht="35.25" customHeight="1" x14ac:dyDescent="0.2"/>
    <row r="222" ht="35.25" customHeight="1" x14ac:dyDescent="0.2"/>
    <row r="223" ht="35.25" customHeight="1" x14ac:dyDescent="0.2"/>
    <row r="224" ht="35.25" customHeight="1" x14ac:dyDescent="0.2"/>
    <row r="225" ht="35.25" customHeight="1" x14ac:dyDescent="0.2"/>
    <row r="226" ht="35.25" customHeight="1" x14ac:dyDescent="0.2"/>
    <row r="227" ht="35.25" customHeight="1" x14ac:dyDescent="0.2"/>
    <row r="228" ht="35.25" customHeight="1" x14ac:dyDescent="0.2"/>
    <row r="229" ht="35.25" customHeight="1" x14ac:dyDescent="0.2"/>
    <row r="230" ht="35.25" customHeight="1" x14ac:dyDescent="0.2"/>
    <row r="231" ht="35.25" customHeight="1" x14ac:dyDescent="0.2"/>
    <row r="232" ht="35.25" customHeight="1" x14ac:dyDescent="0.2"/>
    <row r="233" ht="35.25" customHeight="1" x14ac:dyDescent="0.2"/>
    <row r="234" ht="35.25" customHeight="1" x14ac:dyDescent="0.2"/>
    <row r="235" ht="35.25" customHeight="1" x14ac:dyDescent="0.2"/>
    <row r="236" ht="35.25" customHeight="1" x14ac:dyDescent="0.2"/>
    <row r="237" ht="35.25" customHeight="1" x14ac:dyDescent="0.2"/>
    <row r="238" ht="35.25" customHeight="1" x14ac:dyDescent="0.2"/>
    <row r="239" ht="35.25" customHeight="1" x14ac:dyDescent="0.2"/>
    <row r="240" ht="35.25" customHeight="1" x14ac:dyDescent="0.2"/>
    <row r="241" ht="35.25" customHeight="1" x14ac:dyDescent="0.2"/>
    <row r="242" ht="35.25" customHeight="1" x14ac:dyDescent="0.2"/>
    <row r="243" ht="35.25" customHeight="1" x14ac:dyDescent="0.2"/>
    <row r="244" ht="35.25" customHeight="1" x14ac:dyDescent="0.2"/>
    <row r="245" ht="35.25" customHeight="1" x14ac:dyDescent="0.2"/>
    <row r="246" ht="35.25" customHeight="1" x14ac:dyDescent="0.2"/>
    <row r="247" ht="35.25" customHeight="1" x14ac:dyDescent="0.2"/>
    <row r="248" ht="35.25" customHeight="1" x14ac:dyDescent="0.2"/>
    <row r="249" ht="35.25" customHeight="1" x14ac:dyDescent="0.2"/>
    <row r="250" ht="35.25" customHeight="1" x14ac:dyDescent="0.2"/>
    <row r="251" ht="35.25" customHeight="1" x14ac:dyDescent="0.2"/>
    <row r="252" ht="35.25" customHeight="1" x14ac:dyDescent="0.2"/>
    <row r="253" ht="35.25" customHeight="1" x14ac:dyDescent="0.2"/>
    <row r="254" ht="35.25" customHeight="1" x14ac:dyDescent="0.2"/>
    <row r="255" ht="35.25" customHeight="1" x14ac:dyDescent="0.2"/>
    <row r="256" ht="35.25" customHeight="1" x14ac:dyDescent="0.2"/>
    <row r="257" ht="35.25" customHeight="1" x14ac:dyDescent="0.2"/>
    <row r="258" ht="35.25" customHeight="1" x14ac:dyDescent="0.2"/>
    <row r="259" ht="35.25" customHeight="1" x14ac:dyDescent="0.2"/>
    <row r="260" ht="35.25" customHeight="1" x14ac:dyDescent="0.2"/>
    <row r="261" ht="35.25" customHeight="1" x14ac:dyDescent="0.2"/>
    <row r="262" ht="35.25" customHeight="1" x14ac:dyDescent="0.2"/>
    <row r="263" ht="35.25" customHeight="1" x14ac:dyDescent="0.2"/>
    <row r="264" ht="35.25" customHeight="1" x14ac:dyDescent="0.2"/>
    <row r="265" ht="35.25" customHeight="1" x14ac:dyDescent="0.2"/>
    <row r="266" ht="35.25" customHeight="1" x14ac:dyDescent="0.2"/>
    <row r="267" ht="35.25" customHeight="1" x14ac:dyDescent="0.2"/>
    <row r="268" ht="35.25" customHeight="1" x14ac:dyDescent="0.2"/>
    <row r="269" ht="35.25" customHeight="1" x14ac:dyDescent="0.2"/>
    <row r="270" ht="35.25" customHeight="1" x14ac:dyDescent="0.2"/>
    <row r="271" ht="35.25" customHeight="1" x14ac:dyDescent="0.2"/>
    <row r="272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Кирилл Грицай</cp:lastModifiedBy>
  <cp:lastPrinted>2018-07-12T14:19:43Z</cp:lastPrinted>
  <dcterms:created xsi:type="dcterms:W3CDTF">2013-06-06T06:49:48Z</dcterms:created>
  <dcterms:modified xsi:type="dcterms:W3CDTF">2021-09-29T11:56:18Z</dcterms:modified>
</cp:coreProperties>
</file>