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bbb5698b03af54/Авиаполис/Раскрытие информации/Раскрытие всего портфеля/"/>
    </mc:Choice>
  </mc:AlternateContent>
  <xr:revisionPtr revIDLastSave="0" documentId="8_{A211FCF3-D314-4586-BA73-CD8C8B716E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портфеля'!$A$7:$O$16</definedName>
    <definedName name="Report07">'Состав портфеля'!$A$18:$O$22</definedName>
    <definedName name="Report08">'Состав портфеля'!$A$24:$O$24</definedName>
    <definedName name="Report09">'Состав портфеля'!$A$26:$O$57</definedName>
    <definedName name="Report10">'Состав портфеля'!$A$59:$O$59</definedName>
    <definedName name="Report11">'Состав портфеля'!$A$61:$O$62</definedName>
    <definedName name="Report12">'Состав портфеля'!$A$64:$O$64</definedName>
    <definedName name="Report13">'Состав портфеля'!$A$66:$O$66</definedName>
    <definedName name="Report14">'Состав портфеля'!$A$68:$O$68</definedName>
    <definedName name="Report15">'Состав портфеля'!$A$70:$O$74</definedName>
    <definedName name="Report16">'Состав портфеля'!$A$76:$O$76</definedName>
    <definedName name="Report17">'Состав портфеля'!$A$78:$O$78</definedName>
    <definedName name="Report18">'Состав портфеля'!$A$80:$O$82</definedName>
    <definedName name="Report19">'Состав портфеля'!$A$84:$O$84</definedName>
    <definedName name="Report20">'Состав портфеля'!$A$86:$O$86</definedName>
    <definedName name="Report21">'Состав портфеля'!$A$88:$O$88</definedName>
    <definedName name="Report22">'Состав портфеля'!$A$90:$O$90</definedName>
    <definedName name="Report23">'Состав портфеля'!$A$92:$O$92</definedName>
    <definedName name="Report24">'Состав портфеля'!$A$94:$O$94</definedName>
    <definedName name="Report25">'Состав портфеля'!$A$96:$O$96</definedName>
    <definedName name="Report26">'Состав портфеля'!$A$98:$O$98</definedName>
    <definedName name="Report27">'Состав портфеля'!$A$99:$K$99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45621"/>
</workbook>
</file>

<file path=xl/calcChain.xml><?xml version="1.0" encoding="utf-8"?>
<calcChain xmlns="http://schemas.openxmlformats.org/spreadsheetml/2006/main">
  <c r="G99" i="12" l="1"/>
  <c r="K99" i="12" s="1"/>
  <c r="G82" i="12"/>
  <c r="G74" i="12"/>
  <c r="G62" i="12"/>
  <c r="G57" i="12"/>
  <c r="G22" i="12"/>
  <c r="G16" i="12"/>
  <c r="B5" i="9"/>
  <c r="B3" i="12" l="1"/>
  <c r="O1" i="12" l="1"/>
  <c r="O2" i="12" l="1"/>
  <c r="H98" i="12" s="1"/>
  <c r="H94" i="12" l="1"/>
  <c r="H96" i="12"/>
  <c r="H90" i="12"/>
  <c r="H92" i="12"/>
  <c r="H86" i="12"/>
  <c r="H88" i="12"/>
  <c r="H82" i="12"/>
  <c r="H84" i="12"/>
  <c r="H76" i="12"/>
  <c r="H78" i="12"/>
  <c r="H68" i="12"/>
  <c r="H74" i="12"/>
  <c r="H64" i="12"/>
  <c r="H66" i="12"/>
  <c r="H59" i="12"/>
  <c r="H62" i="12"/>
  <c r="H24" i="12"/>
  <c r="H57" i="12"/>
  <c r="H16" i="12"/>
  <c r="H22" i="12"/>
  <c r="B2" i="12"/>
</calcChain>
</file>

<file path=xl/sharedStrings.xml><?xml version="1.0" encoding="utf-8"?>
<sst xmlns="http://schemas.openxmlformats.org/spreadsheetml/2006/main" count="265" uniqueCount="194">
  <si>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</si>
  <si>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</si>
  <si>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</si>
  <si>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</si>
  <si>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</si>
  <si>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</si>
  <si>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</si>
  <si>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</si>
  <si>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</si>
  <si>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</si>
  <si>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</si>
  <si>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</si>
  <si>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</si>
  <si>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</si>
  <si>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</si>
  <si>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</si>
  <si>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</si>
  <si>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</si>
  <si>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</si>
  <si>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</si>
  <si>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</si>
  <si>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</si>
  <si>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</si>
  <si>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</si>
  <si>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</si>
  <si>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</si>
  <si>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</si>
  <si>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</si>
  <si>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</si>
  <si>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</si>
  <si>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</si>
  <si>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</si>
  <si>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</si>
  <si>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</si>
  <si>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</si>
  <si>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</si>
  <si>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</si>
  <si>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</si>
  <si>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</si>
  <si>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</si>
  <si>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</si>
  <si>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</si>
  <si>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</si>
  <si>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26.02.2021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</si>
  <si>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</si>
  <si>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</si>
  <si>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</si>
  <si>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</si>
  <si>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</si>
  <si>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</si>
  <si>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</si>
  <si>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</si>
  <si>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</si>
  <si>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26205RMFS</t>
  </si>
  <si>
    <t>RU000A0JREQ7</t>
  </si>
  <si>
    <t>26209RMFS</t>
  </si>
  <si>
    <t>RU000A0JSMA2</t>
  </si>
  <si>
    <t>26211RMFS</t>
  </si>
  <si>
    <t>RU000A0JTJL3</t>
  </si>
  <si>
    <t>26217RMFS</t>
  </si>
  <si>
    <t>RU000A0JVW30</t>
  </si>
  <si>
    <t>26220RMFS</t>
  </si>
  <si>
    <t>RU000A0JXB41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</si>
  <si>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</si>
  <si>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</si>
  <si>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</si>
  <si>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</si>
  <si>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</si>
  <si>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</si>
  <si>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</si>
  <si>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</si>
  <si>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</si>
  <si>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</si>
  <si>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</si>
  <si>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</si>
  <si>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</si>
  <si>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</si>
  <si>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</si>
  <si>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</si>
  <si>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</si>
  <si>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</si>
  <si>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</si>
  <si>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</si>
  <si>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</si>
  <si>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</si>
  <si>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</si>
  <si>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</si>
  <si>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</si>
  <si>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</si>
  <si>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</si>
  <si>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</si>
  <si>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4B02-01-57320-D-001P</t>
  </si>
  <si>
    <t>RU000A0JXPU3</t>
  </si>
  <si>
    <t>Акционерное общество "Концерн "Калашников"</t>
  </si>
  <si>
    <t>1111832003018</t>
  </si>
  <si>
    <t>4B02-02-17174-H</t>
  </si>
  <si>
    <t>RU000A101WH1</t>
  </si>
  <si>
    <t>Акционерное общество "ГИДРОМАШСЕРВИС"</t>
  </si>
  <si>
    <t>1027739083580</t>
  </si>
  <si>
    <t>4B02-02-25642-H</t>
  </si>
  <si>
    <t>RU000A0JWBF6</t>
  </si>
  <si>
    <t>Акционерное общество "Холдинговая компания "МЕТАЛЛОИНВЕСТ"</t>
  </si>
  <si>
    <t>1027700006289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</si>
  <si>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</si>
  <si>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</si>
  <si>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</si>
  <si>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</si>
  <si>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</si>
  <si>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</si>
  <si>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</si>
  <si>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</si>
  <si>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</si>
  <si>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</si>
  <si>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</si>
  <si>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</si>
  <si>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</si>
  <si>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</si>
  <si>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</si>
  <si>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</si>
  <si>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4B02-04-00146-A</t>
  </si>
  <si>
    <t>RU000A0JWRF2</t>
  </si>
  <si>
    <t>4B02-04-36241-R-001P</t>
  </si>
  <si>
    <t>RU000A1002L3</t>
  </si>
  <si>
    <t>Общество с ограниченной ответственностью "ИКС 5 ФИНАНС"</t>
  </si>
  <si>
    <t>1067761792053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</si>
  <si>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</si>
  <si>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</si>
  <si>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</si>
  <si>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</si>
  <si>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</si>
  <si>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</si>
  <si>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</si>
  <si>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</si>
  <si>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</si>
  <si>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</si>
  <si>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</si>
  <si>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</si>
  <si>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</si>
  <si>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</si>
  <si>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</si>
  <si>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</si>
  <si>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</si>
  <si>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</si>
  <si>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</si>
  <si>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</si>
  <si>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4B02-63-01000-B-001P</t>
  </si>
  <si>
    <t>RU000A101JT3</t>
  </si>
  <si>
    <t>Банк ВТБ (публичное акционерное общество)</t>
  </si>
  <si>
    <t>1027739609391</t>
  </si>
  <si>
    <t>4B02-64-01000-B-001P</t>
  </si>
  <si>
    <t>RU000A101M53</t>
  </si>
  <si>
    <t>4B02-65-01000-B-001P</t>
  </si>
  <si>
    <t>RU000A101Q67</t>
  </si>
  <si>
    <t>4B020101326B002P</t>
  </si>
  <si>
    <t>RU000A0ZZEW4</t>
  </si>
  <si>
    <t>АКЦИОНЕРНОЕ ОБЩЕСТВО "АЛЬФА-БАНК"</t>
  </si>
  <si>
    <t>1027700067328</t>
  </si>
  <si>
    <t>4B020301326B002P</t>
  </si>
  <si>
    <t>RU000A0ZZZ66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</si>
  <si>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</si>
  <si>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</si>
  <si>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</si>
  <si>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</si>
  <si>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</si>
  <si>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</si>
  <si>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4B020801000B001P</t>
  </si>
  <si>
    <t>RU000A0ZZH84</t>
  </si>
  <si>
    <t>4B021501326B</t>
  </si>
  <si>
    <t>RU000A0JV0U1</t>
  </si>
  <si>
    <t>4B022001326B</t>
  </si>
  <si>
    <t>RU000A0JXRV7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</si>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</sst>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44253</v>
      </c>
      <c r="G6" s="3">
        <v>44253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964464814.07000005</v>
      </c>
      <c r="C7">
        <v>87149351.200000003</v>
      </c>
      <c r="D7">
        <v>772876784.32000005</v>
      </c>
      <c r="F7">
        <v>9428211.5399999991</v>
      </c>
      <c r="H7">
        <v>84010557.569999993</v>
      </c>
      <c r="I7">
        <v>0</v>
      </c>
      <c r="M7">
        <v>726819.32</v>
      </c>
      <c r="N7">
        <v>156</v>
      </c>
    </row>
    <row r="8" spans="1:14" x14ac:dyDescent="0.25">
      <c r="A8" t="s">
        <v>41</v>
      </c>
      <c r="B8">
        <v>1918656538.02</v>
      </c>
    </row>
    <row r="9" spans="1:14" x14ac:dyDescent="0.25">
      <c r="A9" t="s">
        <v>42</v>
      </c>
      <c r="B9" s="2" t="s">
        <v>43</v>
      </c>
      <c r="C9">
        <v>1918656538.02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1918656538.02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topLeftCell="B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44253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26.02.2021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1918656538.02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133801</v>
      </c>
      <c r="G7" s="23">
        <v>138003689.41</v>
      </c>
      <c r="H7" s="23">
        <v>7.19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84000</v>
      </c>
      <c r="G8" s="23">
        <v>85523760</v>
      </c>
      <c r="H8" s="23">
        <v>4.46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252126</v>
      </c>
      <c r="G9" s="23">
        <v>260138564.28</v>
      </c>
      <c r="H9" s="23">
        <v>13.56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64404</v>
      </c>
      <c r="G10" s="23">
        <v>67265469.719999999</v>
      </c>
      <c r="H10" s="23">
        <v>3.51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41</v>
      </c>
      <c r="G11" s="23">
        <v>42662.55</v>
      </c>
      <c r="H11" s="23">
        <v>0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259098</v>
      </c>
      <c r="G12" s="23">
        <v>263000015.88</v>
      </c>
      <c r="H12" s="23">
        <v>13.71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63611</v>
      </c>
      <c r="G13" s="23">
        <v>67159221.579999998</v>
      </c>
      <c r="H13" s="23">
        <v>3.5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46148</v>
      </c>
      <c r="G14" s="23">
        <v>47227401.719999999</v>
      </c>
      <c r="H14" s="23">
        <v>2.46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89248</v>
      </c>
      <c r="G15" s="23">
        <v>36104028.93</v>
      </c>
      <c r="H15" s="23">
        <v>1.88</v>
      </c>
      <c r="J15" s="31"/>
      <c r="K15" s="31"/>
    </row>
    <row r="16" spans="1:15" s="5" customFormat="1" ht="35.25" customHeight="1" x14ac:dyDescent="0.25">
      <c r="B16" s="11" t="s">
        <v>5</v>
      </c>
      <c r="C16" s="13"/>
      <c r="D16" s="13"/>
      <c r="E16" s="13"/>
      <c r="F16" s="38"/>
      <c r="G16" s="23">
        <f>SUM($G$7:$G$15)</f>
        <v>964464814.06999993</v>
      </c>
      <c r="H16" s="23">
        <f>(G16/$O$2) *100</f>
        <v>50.267715714522865</v>
      </c>
      <c r="J16" s="31"/>
      <c r="K16" s="31"/>
    </row>
    <row r="17" spans="1:15" s="5" customFormat="1" ht="35.25" customHeight="1" x14ac:dyDescent="0.25">
      <c r="A17" s="7"/>
      <c r="B17" s="10" t="s">
        <v>8</v>
      </c>
      <c r="C17" s="15"/>
      <c r="D17" s="15"/>
      <c r="E17" s="15"/>
      <c r="F17" s="39"/>
      <c r="G17" s="24"/>
      <c r="H17" s="27"/>
      <c r="I17" s="7"/>
      <c r="J17" s="32"/>
      <c r="K17" s="32"/>
      <c r="L17" s="7"/>
      <c r="M17" s="7"/>
      <c r="N17" s="7"/>
      <c r="O17" s="7"/>
    </row>
    <row r="18" spans="1:15" s="5" customFormat="1" ht="35.25" customHeight="1" x14ac:dyDescent="0.25">
      <c r="B18" s="11" t="s">
        <v>67</v>
      </c>
      <c r="C18" s="14" t="s">
        <v>68</v>
      </c>
      <c r="D18" s="14" t="s">
        <v>69</v>
      </c>
      <c r="E18" s="14" t="s">
        <v>70</v>
      </c>
      <c r="F18" s="37">
        <v>10560</v>
      </c>
      <c r="G18" s="23">
        <v>10814179.199999999</v>
      </c>
      <c r="H18" s="23">
        <v>0.56000000000000005</v>
      </c>
      <c r="J18" s="31"/>
      <c r="K18" s="31"/>
    </row>
    <row r="19" spans="1:15" s="5" customFormat="1" ht="35.25" customHeight="1" x14ac:dyDescent="0.25">
      <c r="B19" s="11" t="s">
        <v>71</v>
      </c>
      <c r="C19" s="14" t="s">
        <v>72</v>
      </c>
      <c r="D19" s="14" t="s">
        <v>69</v>
      </c>
      <c r="E19" s="14" t="s">
        <v>70</v>
      </c>
      <c r="F19" s="37">
        <v>35000</v>
      </c>
      <c r="G19" s="23">
        <v>34793150</v>
      </c>
      <c r="H19" s="23">
        <v>1.81</v>
      </c>
      <c r="J19" s="31"/>
      <c r="K19" s="31"/>
    </row>
    <row r="20" spans="1:15" s="5" customFormat="1" ht="35.25" customHeight="1" x14ac:dyDescent="0.25">
      <c r="B20" s="11" t="s">
        <v>73</v>
      </c>
      <c r="C20" s="14" t="s">
        <v>74</v>
      </c>
      <c r="D20" s="14" t="s">
        <v>75</v>
      </c>
      <c r="E20" s="14" t="s">
        <v>76</v>
      </c>
      <c r="F20" s="37">
        <v>18800</v>
      </c>
      <c r="G20" s="23">
        <v>19763312</v>
      </c>
      <c r="H20" s="23">
        <v>1.03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75</v>
      </c>
      <c r="E21" s="14" t="s">
        <v>76</v>
      </c>
      <c r="F21" s="37">
        <v>21750</v>
      </c>
      <c r="G21" s="23">
        <v>21778710</v>
      </c>
      <c r="H21" s="23">
        <v>1.1399999999999999</v>
      </c>
      <c r="J21" s="31"/>
      <c r="K21" s="31"/>
    </row>
    <row r="22" spans="1:15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SUM($G$18:$G$21)</f>
        <v>87149351.200000003</v>
      </c>
      <c r="H22" s="23">
        <f>(G22/$O$2) *100</f>
        <v>4.5422069804080571</v>
      </c>
      <c r="J22" s="31"/>
      <c r="K22" s="31"/>
    </row>
    <row r="23" spans="1:15" s="5" customFormat="1" ht="35.25" customHeight="1" x14ac:dyDescent="0.25">
      <c r="B23" s="12" t="s">
        <v>15</v>
      </c>
      <c r="C23" s="13"/>
      <c r="D23" s="13"/>
      <c r="E23" s="13"/>
      <c r="F23" s="38"/>
      <c r="G23" s="23"/>
      <c r="H23" s="28"/>
      <c r="J23" s="31"/>
      <c r="K23" s="31"/>
    </row>
    <row r="24" spans="1:15" s="5" customFormat="1" ht="35.25" customHeight="1" x14ac:dyDescent="0.25">
      <c r="B24" s="11" t="s">
        <v>5</v>
      </c>
      <c r="C24" s="13"/>
      <c r="D24" s="13"/>
      <c r="E24" s="13"/>
      <c r="F24" s="38"/>
      <c r="G24" s="23"/>
      <c r="H24" s="23">
        <f>(G24/$O$2) *100</f>
        <v>0</v>
      </c>
      <c r="J24" s="31"/>
      <c r="K24" s="31"/>
    </row>
    <row r="25" spans="1:15" s="5" customFormat="1" ht="35.25" customHeight="1" x14ac:dyDescent="0.25">
      <c r="B25" s="10" t="s">
        <v>16</v>
      </c>
      <c r="C25" s="13"/>
      <c r="D25" s="13"/>
      <c r="E25" s="13"/>
      <c r="F25" s="38"/>
      <c r="G25" s="23"/>
      <c r="H25" s="28"/>
      <c r="J25" s="31"/>
      <c r="K25" s="31"/>
    </row>
    <row r="26" spans="1:15" s="5" customFormat="1" ht="35.25" customHeight="1" x14ac:dyDescent="0.25">
      <c r="B26" s="11" t="s">
        <v>79</v>
      </c>
      <c r="C26" s="14" t="s">
        <v>80</v>
      </c>
      <c r="D26" s="14" t="s">
        <v>81</v>
      </c>
      <c r="E26" s="14" t="s">
        <v>82</v>
      </c>
      <c r="F26" s="37">
        <v>33441</v>
      </c>
      <c r="G26" s="23">
        <v>33895463.189999998</v>
      </c>
      <c r="H26" s="23">
        <v>1.77</v>
      </c>
      <c r="J26" s="31"/>
      <c r="K26" s="31"/>
    </row>
    <row r="27" spans="1:15" s="5" customFormat="1" ht="35.25" customHeight="1" x14ac:dyDescent="0.25">
      <c r="B27" s="11" t="s">
        <v>83</v>
      </c>
      <c r="C27" s="14" t="s">
        <v>84</v>
      </c>
      <c r="D27" s="14" t="s">
        <v>85</v>
      </c>
      <c r="E27" s="14" t="s">
        <v>86</v>
      </c>
      <c r="F27" s="37">
        <v>32000</v>
      </c>
      <c r="G27" s="23">
        <v>32915840</v>
      </c>
      <c r="H27" s="23">
        <v>1.72</v>
      </c>
      <c r="J27" s="31"/>
      <c r="K27" s="31"/>
    </row>
    <row r="28" spans="1:15" s="5" customFormat="1" ht="35.25" customHeight="1" x14ac:dyDescent="0.25">
      <c r="B28" s="11" t="s">
        <v>87</v>
      </c>
      <c r="C28" s="14" t="s">
        <v>88</v>
      </c>
      <c r="D28" s="14" t="s">
        <v>89</v>
      </c>
      <c r="E28" s="14" t="s">
        <v>90</v>
      </c>
      <c r="F28" s="37">
        <v>45928</v>
      </c>
      <c r="G28" s="23">
        <v>40625612.399999999</v>
      </c>
      <c r="H28" s="23">
        <v>2.12</v>
      </c>
      <c r="J28" s="31"/>
      <c r="K28" s="31"/>
    </row>
    <row r="29" spans="1:15" s="5" customFormat="1" ht="35.25" customHeight="1" x14ac:dyDescent="0.25">
      <c r="B29" s="11" t="s">
        <v>91</v>
      </c>
      <c r="C29" s="14" t="s">
        <v>92</v>
      </c>
      <c r="D29" s="14" t="s">
        <v>93</v>
      </c>
      <c r="E29" s="14" t="s">
        <v>94</v>
      </c>
      <c r="F29" s="37">
        <v>41530</v>
      </c>
      <c r="G29" s="23">
        <v>43903854.799999997</v>
      </c>
      <c r="H29" s="23">
        <v>2.29</v>
      </c>
      <c r="J29" s="31"/>
      <c r="K29" s="31"/>
    </row>
    <row r="30" spans="1:15" s="5" customFormat="1" ht="35.25" customHeight="1" x14ac:dyDescent="0.25">
      <c r="B30" s="11" t="s">
        <v>95</v>
      </c>
      <c r="C30" s="14" t="s">
        <v>96</v>
      </c>
      <c r="D30" s="14" t="s">
        <v>97</v>
      </c>
      <c r="E30" s="14" t="s">
        <v>98</v>
      </c>
      <c r="F30" s="37">
        <v>21000</v>
      </c>
      <c r="G30" s="23">
        <v>21349650</v>
      </c>
      <c r="H30" s="23">
        <v>1.1100000000000001</v>
      </c>
      <c r="J30" s="31"/>
      <c r="K30" s="31"/>
    </row>
    <row r="31" spans="1:15" s="5" customFormat="1" ht="35.25" customHeight="1" x14ac:dyDescent="0.25">
      <c r="B31" s="11" t="s">
        <v>99</v>
      </c>
      <c r="C31" s="14" t="s">
        <v>100</v>
      </c>
      <c r="D31" s="14" t="s">
        <v>101</v>
      </c>
      <c r="E31" s="14" t="s">
        <v>102</v>
      </c>
      <c r="F31" s="37">
        <v>27845</v>
      </c>
      <c r="G31" s="23">
        <v>29253957</v>
      </c>
      <c r="H31" s="23">
        <v>1.52</v>
      </c>
      <c r="J31" s="31"/>
      <c r="K31" s="31"/>
    </row>
    <row r="32" spans="1:15" s="5" customFormat="1" ht="35.25" customHeight="1" x14ac:dyDescent="0.25">
      <c r="B32" s="11" t="s">
        <v>103</v>
      </c>
      <c r="C32" s="14" t="s">
        <v>104</v>
      </c>
      <c r="D32" s="14" t="s">
        <v>105</v>
      </c>
      <c r="E32" s="14" t="s">
        <v>106</v>
      </c>
      <c r="F32" s="37">
        <v>41000</v>
      </c>
      <c r="G32" s="23">
        <v>43451390</v>
      </c>
      <c r="H32" s="23">
        <v>2.2599999999999998</v>
      </c>
      <c r="J32" s="31"/>
      <c r="K32" s="31"/>
    </row>
    <row r="33" spans="2:11" s="5" customFormat="1" ht="35.25" customHeight="1" x14ac:dyDescent="0.25">
      <c r="B33" s="11" t="s">
        <v>107</v>
      </c>
      <c r="C33" s="14" t="s">
        <v>108</v>
      </c>
      <c r="D33" s="14" t="s">
        <v>109</v>
      </c>
      <c r="E33" s="14" t="s">
        <v>110</v>
      </c>
      <c r="F33" s="37">
        <v>17000</v>
      </c>
      <c r="G33" s="23">
        <v>18138490</v>
      </c>
      <c r="H33" s="23">
        <v>0.95</v>
      </c>
      <c r="J33" s="31"/>
      <c r="K33" s="31"/>
    </row>
    <row r="34" spans="2:11" s="5" customFormat="1" ht="35.25" customHeight="1" x14ac:dyDescent="0.25">
      <c r="B34" s="11" t="s">
        <v>111</v>
      </c>
      <c r="C34" s="14" t="s">
        <v>112</v>
      </c>
      <c r="D34" s="14" t="s">
        <v>113</v>
      </c>
      <c r="E34" s="14" t="s">
        <v>114</v>
      </c>
      <c r="F34" s="37">
        <v>38000</v>
      </c>
      <c r="G34" s="23">
        <v>40215020</v>
      </c>
      <c r="H34" s="23">
        <v>2.1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117</v>
      </c>
      <c r="E35" s="14" t="s">
        <v>118</v>
      </c>
      <c r="F35" s="37">
        <v>51456</v>
      </c>
      <c r="G35" s="23">
        <v>55569392.640000001</v>
      </c>
      <c r="H35" s="23">
        <v>2.9</v>
      </c>
      <c r="J35" s="31"/>
      <c r="K35" s="31"/>
    </row>
    <row r="36" spans="2:11" s="5" customFormat="1" ht="35.25" customHeight="1" x14ac:dyDescent="0.25">
      <c r="B36" s="11" t="s">
        <v>119</v>
      </c>
      <c r="C36" s="14" t="s">
        <v>120</v>
      </c>
      <c r="D36" s="14" t="s">
        <v>81</v>
      </c>
      <c r="E36" s="14" t="s">
        <v>82</v>
      </c>
      <c r="F36" s="37">
        <v>9315</v>
      </c>
      <c r="G36" s="23">
        <v>9508472.5500000007</v>
      </c>
      <c r="H36" s="23">
        <v>0.5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123</v>
      </c>
      <c r="E37" s="14" t="s">
        <v>124</v>
      </c>
      <c r="F37" s="37">
        <v>18108</v>
      </c>
      <c r="G37" s="23">
        <v>18499390.66</v>
      </c>
      <c r="H37" s="23">
        <v>0.96</v>
      </c>
      <c r="J37" s="31"/>
      <c r="K37" s="31"/>
    </row>
    <row r="38" spans="2:11" s="5" customFormat="1" ht="35.25" customHeight="1" x14ac:dyDescent="0.25">
      <c r="B38" s="11" t="s">
        <v>125</v>
      </c>
      <c r="C38" s="14" t="s">
        <v>126</v>
      </c>
      <c r="D38" s="14" t="s">
        <v>127</v>
      </c>
      <c r="E38" s="14" t="s">
        <v>128</v>
      </c>
      <c r="F38" s="37">
        <v>35000</v>
      </c>
      <c r="G38" s="23">
        <v>34956600</v>
      </c>
      <c r="H38" s="23">
        <v>1.82</v>
      </c>
      <c r="J38" s="31"/>
      <c r="K38" s="31"/>
    </row>
    <row r="39" spans="2:11" s="5" customFormat="1" ht="35.25" customHeight="1" x14ac:dyDescent="0.25">
      <c r="B39" s="11" t="s">
        <v>129</v>
      </c>
      <c r="C39" s="14" t="s">
        <v>130</v>
      </c>
      <c r="D39" s="14" t="s">
        <v>123</v>
      </c>
      <c r="E39" s="14" t="s">
        <v>124</v>
      </c>
      <c r="F39" s="37">
        <v>2000</v>
      </c>
      <c r="G39" s="23">
        <v>2119920</v>
      </c>
      <c r="H39" s="23">
        <v>0.11</v>
      </c>
      <c r="J39" s="31"/>
      <c r="K39" s="31"/>
    </row>
    <row r="40" spans="2:11" s="5" customFormat="1" ht="35.25" customHeight="1" x14ac:dyDescent="0.25">
      <c r="B40" s="11" t="s">
        <v>131</v>
      </c>
      <c r="C40" s="14" t="s">
        <v>132</v>
      </c>
      <c r="D40" s="14" t="s">
        <v>81</v>
      </c>
      <c r="E40" s="14" t="s">
        <v>82</v>
      </c>
      <c r="F40" s="37">
        <v>16077</v>
      </c>
      <c r="G40" s="23">
        <v>17236794.780000001</v>
      </c>
      <c r="H40" s="23">
        <v>0.9</v>
      </c>
      <c r="J40" s="31"/>
      <c r="K40" s="31"/>
    </row>
    <row r="41" spans="2:11" s="5" customFormat="1" ht="35.25" customHeight="1" x14ac:dyDescent="0.25">
      <c r="B41" s="11" t="s">
        <v>133</v>
      </c>
      <c r="C41" s="14" t="s">
        <v>134</v>
      </c>
      <c r="D41" s="14" t="s">
        <v>135</v>
      </c>
      <c r="E41" s="14" t="s">
        <v>136</v>
      </c>
      <c r="F41" s="37">
        <v>20073</v>
      </c>
      <c r="G41" s="23">
        <v>20401394.280000001</v>
      </c>
      <c r="H41" s="23">
        <v>1.06</v>
      </c>
      <c r="J41" s="31"/>
      <c r="K41" s="31"/>
    </row>
    <row r="42" spans="2:11" s="5" customFormat="1" ht="35.25" customHeight="1" x14ac:dyDescent="0.25">
      <c r="B42" s="11" t="s">
        <v>137</v>
      </c>
      <c r="C42" s="14" t="s">
        <v>138</v>
      </c>
      <c r="D42" s="14" t="s">
        <v>123</v>
      </c>
      <c r="E42" s="14" t="s">
        <v>124</v>
      </c>
      <c r="F42" s="37">
        <v>15000</v>
      </c>
      <c r="G42" s="23">
        <v>15492649.65</v>
      </c>
      <c r="H42" s="23">
        <v>0.81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39895</v>
      </c>
      <c r="G43" s="23">
        <v>41542663.5</v>
      </c>
      <c r="H43" s="23">
        <v>2.17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135</v>
      </c>
      <c r="E44" s="14" t="s">
        <v>136</v>
      </c>
      <c r="F44" s="37">
        <v>40000</v>
      </c>
      <c r="G44" s="23">
        <v>41322800</v>
      </c>
      <c r="H44" s="23">
        <v>2.15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147</v>
      </c>
      <c r="E45" s="14" t="s">
        <v>148</v>
      </c>
      <c r="F45" s="37">
        <v>26649</v>
      </c>
      <c r="G45" s="23">
        <v>27358929.359999999</v>
      </c>
      <c r="H45" s="23">
        <v>1.43</v>
      </c>
      <c r="J45" s="31"/>
      <c r="K45" s="31"/>
    </row>
    <row r="46" spans="2:11" s="5" customFormat="1" ht="35.25" customHeight="1" x14ac:dyDescent="0.25">
      <c r="B46" s="11" t="s">
        <v>149</v>
      </c>
      <c r="C46" s="14" t="s">
        <v>150</v>
      </c>
      <c r="D46" s="14" t="s">
        <v>147</v>
      </c>
      <c r="E46" s="14" t="s">
        <v>148</v>
      </c>
      <c r="F46" s="37">
        <v>30389</v>
      </c>
      <c r="G46" s="23">
        <v>31008327.82</v>
      </c>
      <c r="H46" s="23">
        <v>1.62</v>
      </c>
      <c r="J46" s="31"/>
      <c r="K46" s="31"/>
    </row>
    <row r="47" spans="2:11" s="5" customFormat="1" ht="35.25" customHeight="1" x14ac:dyDescent="0.25">
      <c r="B47" s="11" t="s">
        <v>151</v>
      </c>
      <c r="C47" s="14" t="s">
        <v>152</v>
      </c>
      <c r="D47" s="14" t="s">
        <v>147</v>
      </c>
      <c r="E47" s="14" t="s">
        <v>148</v>
      </c>
      <c r="F47" s="37">
        <v>15350</v>
      </c>
      <c r="G47" s="23">
        <v>15550778</v>
      </c>
      <c r="H47" s="23">
        <v>0.81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28357</v>
      </c>
      <c r="G48" s="23">
        <v>28862605.309999999</v>
      </c>
      <c r="H48" s="23">
        <v>1.5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155</v>
      </c>
      <c r="E49" s="14" t="s">
        <v>156</v>
      </c>
      <c r="F49" s="37">
        <v>23999</v>
      </c>
      <c r="G49" s="23">
        <v>25406301.359999999</v>
      </c>
      <c r="H49" s="23">
        <v>1.32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161</v>
      </c>
      <c r="E50" s="14" t="s">
        <v>162</v>
      </c>
      <c r="F50" s="37">
        <v>31117</v>
      </c>
      <c r="G50" s="23">
        <v>32650134.59</v>
      </c>
      <c r="H50" s="23">
        <v>1.7</v>
      </c>
      <c r="J50" s="31"/>
      <c r="K50" s="31"/>
    </row>
    <row r="51" spans="2:11" s="5" customFormat="1" ht="35.25" customHeight="1" x14ac:dyDescent="0.25">
      <c r="B51" s="11" t="s">
        <v>163</v>
      </c>
      <c r="C51" s="14" t="s">
        <v>164</v>
      </c>
      <c r="D51" s="14" t="s">
        <v>161</v>
      </c>
      <c r="E51" s="14" t="s">
        <v>162</v>
      </c>
      <c r="F51" s="37">
        <v>32990</v>
      </c>
      <c r="G51" s="23">
        <v>35506807.100000001</v>
      </c>
      <c r="H51" s="23">
        <v>1.85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147</v>
      </c>
      <c r="E52" s="14" t="s">
        <v>148</v>
      </c>
      <c r="F52" s="37">
        <v>3349</v>
      </c>
      <c r="G52" s="23">
        <v>3400876.01</v>
      </c>
      <c r="H52" s="23">
        <v>0.18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155</v>
      </c>
      <c r="E53" s="14" t="s">
        <v>156</v>
      </c>
      <c r="F53" s="37">
        <v>120</v>
      </c>
      <c r="G53" s="23">
        <v>122817.95</v>
      </c>
      <c r="H53" s="23">
        <v>0.01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155</v>
      </c>
      <c r="E54" s="14" t="s">
        <v>156</v>
      </c>
      <c r="F54" s="37">
        <v>10700</v>
      </c>
      <c r="G54" s="23">
        <v>10865208</v>
      </c>
      <c r="H54" s="23">
        <v>0.56999999999999995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155</v>
      </c>
      <c r="E55" s="14" t="s">
        <v>156</v>
      </c>
      <c r="F55" s="37">
        <v>1423</v>
      </c>
      <c r="G55" s="23">
        <v>1423014.23</v>
      </c>
      <c r="H55" s="23">
        <v>7.0000000000000007E-2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147</v>
      </c>
      <c r="E56" s="14" t="s">
        <v>148</v>
      </c>
      <c r="F56" s="37">
        <v>319</v>
      </c>
      <c r="G56" s="23">
        <v>321629.14</v>
      </c>
      <c r="H56" s="23">
        <v>0.02</v>
      </c>
      <c r="J56" s="31"/>
      <c r="K56" s="31"/>
    </row>
    <row r="57" spans="2:11" s="5" customFormat="1" ht="35.25" customHeight="1" x14ac:dyDescent="0.25">
      <c r="B57" s="11" t="s">
        <v>5</v>
      </c>
      <c r="C57" s="13"/>
      <c r="D57" s="13"/>
      <c r="E57" s="13"/>
      <c r="F57" s="38"/>
      <c r="G57" s="23">
        <f>SUM($G$26:$G$56)</f>
        <v>772876784.32000005</v>
      </c>
      <c r="H57" s="23">
        <f>(G57/$O$2) *100</f>
        <v>40.282185425307404</v>
      </c>
      <c r="J57" s="31"/>
      <c r="K57" s="31"/>
    </row>
    <row r="58" spans="2:11" s="5" customFormat="1" ht="35.25" customHeight="1" x14ac:dyDescent="0.25">
      <c r="B58" s="12" t="s">
        <v>27</v>
      </c>
      <c r="C58" s="16"/>
      <c r="D58" s="13"/>
      <c r="E58" s="13"/>
      <c r="F58" s="38"/>
      <c r="G58" s="23"/>
      <c r="H58" s="28"/>
      <c r="J58" s="31"/>
      <c r="K58" s="31"/>
    </row>
    <row r="59" spans="2:11" s="5" customFormat="1" ht="35.25" customHeight="1" x14ac:dyDescent="0.25">
      <c r="B59" s="11" t="s">
        <v>5</v>
      </c>
      <c r="C59" s="13"/>
      <c r="D59" s="13"/>
      <c r="E59" s="13"/>
      <c r="F59" s="38"/>
      <c r="G59" s="23"/>
      <c r="H59" s="23">
        <f>(G59/$O$2) *100</f>
        <v>0</v>
      </c>
      <c r="J59" s="31"/>
      <c r="K59" s="31"/>
    </row>
    <row r="60" spans="2:11" s="5" customFormat="1" ht="35.25" customHeight="1" x14ac:dyDescent="0.25">
      <c r="B60" s="10" t="s">
        <v>9</v>
      </c>
      <c r="C60" s="13"/>
      <c r="D60" s="13"/>
      <c r="E60" s="13"/>
      <c r="F60" s="38"/>
      <c r="G60" s="23"/>
      <c r="H60" s="28"/>
      <c r="J60" s="31"/>
      <c r="K60" s="31"/>
    </row>
    <row r="61" spans="2:11" s="5" customFormat="1" ht="35.25" customHeight="1" x14ac:dyDescent="0.25">
      <c r="B61" s="11" t="s">
        <v>175</v>
      </c>
      <c r="C61" s="14" t="s">
        <v>176</v>
      </c>
      <c r="D61" s="14" t="s">
        <v>177</v>
      </c>
      <c r="E61" s="14" t="s">
        <v>178</v>
      </c>
      <c r="F61" s="37">
        <v>3762</v>
      </c>
      <c r="G61" s="23">
        <v>9428211.5399999991</v>
      </c>
      <c r="H61" s="23">
        <v>0.49</v>
      </c>
      <c r="J61" s="31"/>
      <c r="K61" s="31"/>
    </row>
    <row r="62" spans="2:11" s="5" customFormat="1" ht="35.25" customHeight="1" x14ac:dyDescent="0.25">
      <c r="B62" s="11" t="s">
        <v>5</v>
      </c>
      <c r="C62" s="13"/>
      <c r="D62" s="13"/>
      <c r="E62" s="13"/>
      <c r="F62" s="38"/>
      <c r="G62" s="23">
        <f>SUM($G$61)</f>
        <v>9428211.5399999991</v>
      </c>
      <c r="H62" s="23">
        <f>(G62/$O$2) *100</f>
        <v>0.49139652424345059</v>
      </c>
      <c r="J62" s="31"/>
      <c r="K62" s="31"/>
    </row>
    <row r="63" spans="2:11" s="5" customFormat="1" ht="35.25" customHeight="1" x14ac:dyDescent="0.25">
      <c r="B63" s="10" t="s">
        <v>10</v>
      </c>
      <c r="C63" s="13"/>
      <c r="D63" s="13"/>
      <c r="E63" s="13"/>
      <c r="F63" s="38"/>
      <c r="G63" s="23"/>
      <c r="H63" s="23"/>
      <c r="J63" s="31"/>
      <c r="K63" s="31"/>
    </row>
    <row r="64" spans="2:11" s="5" customFormat="1" ht="35.25" customHeight="1" x14ac:dyDescent="0.25">
      <c r="B64" s="11" t="s">
        <v>5</v>
      </c>
      <c r="C64" s="13"/>
      <c r="D64" s="13"/>
      <c r="E64" s="13"/>
      <c r="F64" s="38"/>
      <c r="G64" s="23"/>
      <c r="H64" s="23">
        <f>(G64/$O$2) *100</f>
        <v>0</v>
      </c>
      <c r="J64" s="31"/>
      <c r="K64" s="31"/>
    </row>
    <row r="65" spans="1:15" s="5" customFormat="1" ht="35.25" customHeight="1" x14ac:dyDescent="0.25">
      <c r="B65" s="10" t="s">
        <v>28</v>
      </c>
      <c r="C65" s="13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5">
      <c r="B66" s="11" t="s">
        <v>5</v>
      </c>
      <c r="C66" s="13"/>
      <c r="D66" s="13"/>
      <c r="E66" s="13"/>
      <c r="F66" s="38"/>
      <c r="G66" s="23"/>
      <c r="H66" s="23">
        <f>(G66/$O$2) *100</f>
        <v>0</v>
      </c>
      <c r="J66" s="31"/>
      <c r="K66" s="31"/>
    </row>
    <row r="67" spans="1:15" s="5" customFormat="1" ht="35.25" customHeight="1" x14ac:dyDescent="0.25">
      <c r="B67" s="10" t="s">
        <v>32</v>
      </c>
      <c r="C67" s="13"/>
      <c r="D67" s="13"/>
      <c r="E67" s="13"/>
      <c r="F67" s="38"/>
      <c r="G67" s="23"/>
      <c r="H67" s="28"/>
      <c r="J67" s="31"/>
      <c r="K67" s="31"/>
    </row>
    <row r="68" spans="1:15" s="5" customFormat="1" ht="35.25" customHeight="1" x14ac:dyDescent="0.25">
      <c r="B68" s="11" t="s">
        <v>5</v>
      </c>
      <c r="C68" s="13"/>
      <c r="D68" s="13"/>
      <c r="E68" s="13"/>
      <c r="F68" s="38"/>
      <c r="G68" s="23"/>
      <c r="H68" s="23">
        <f>(G68/$O$2) *100</f>
        <v>0</v>
      </c>
      <c r="J68" s="31"/>
      <c r="K68" s="31"/>
    </row>
    <row r="69" spans="1:15" s="7" customFormat="1" ht="35.25" customHeight="1" x14ac:dyDescent="0.25">
      <c r="A69" s="5"/>
      <c r="B69" s="12" t="s">
        <v>29</v>
      </c>
      <c r="C69" s="13"/>
      <c r="D69" s="13"/>
      <c r="E69" s="13"/>
      <c r="F69" s="38"/>
      <c r="G69" s="23"/>
      <c r="H69" s="29"/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179</v>
      </c>
      <c r="C70" s="14"/>
      <c r="D70" s="14" t="s">
        <v>180</v>
      </c>
      <c r="E70" s="14" t="s">
        <v>181</v>
      </c>
      <c r="F70" s="37"/>
      <c r="G70" s="23">
        <v>69893765.879999995</v>
      </c>
      <c r="H70" s="23">
        <v>3.64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182</v>
      </c>
      <c r="C71" s="14"/>
      <c r="D71" s="14" t="s">
        <v>180</v>
      </c>
      <c r="E71" s="14" t="s">
        <v>181</v>
      </c>
      <c r="F71" s="37"/>
      <c r="G71" s="23">
        <v>2161914.54</v>
      </c>
      <c r="H71" s="23">
        <v>0.11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183</v>
      </c>
      <c r="C72" s="14"/>
      <c r="D72" s="14" t="s">
        <v>184</v>
      </c>
      <c r="E72" s="14" t="s">
        <v>185</v>
      </c>
      <c r="F72" s="37"/>
      <c r="G72" s="23">
        <v>11757036.6</v>
      </c>
      <c r="H72" s="23">
        <v>0.61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186</v>
      </c>
      <c r="C73" s="14"/>
      <c r="D73" s="14" t="s">
        <v>187</v>
      </c>
      <c r="E73" s="14" t="s">
        <v>185</v>
      </c>
      <c r="F73" s="37"/>
      <c r="G73" s="23">
        <v>197840.55</v>
      </c>
      <c r="H73" s="23">
        <v>0.01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>
        <f>SUM($G$70:$G$73)</f>
        <v>84010557.569999993</v>
      </c>
      <c r="H74" s="23">
        <f>(G74/$O$2) *100</f>
        <v>4.378613676041077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30</v>
      </c>
      <c r="C75" s="13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11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25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188</v>
      </c>
      <c r="C80" s="14"/>
      <c r="D80" s="14" t="s">
        <v>189</v>
      </c>
      <c r="E80" s="14" t="s">
        <v>190</v>
      </c>
      <c r="F80" s="37"/>
      <c r="G80" s="23">
        <v>686412.93</v>
      </c>
      <c r="H80" s="23">
        <v>0.04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191</v>
      </c>
      <c r="C81" s="14"/>
      <c r="D81" s="14" t="s">
        <v>192</v>
      </c>
      <c r="E81" s="14" t="s">
        <v>193</v>
      </c>
      <c r="F81" s="37"/>
      <c r="G81" s="23">
        <v>40406.39</v>
      </c>
      <c r="H81" s="23"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>
        <f>SUM($G$80:$G$81)</f>
        <v>726819.32000000007</v>
      </c>
      <c r="H82" s="23">
        <f>(G82/$O$2) *100</f>
        <v>3.7881679477143798E-2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17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18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26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22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19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31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20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34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7"/>
      <c r="B99" s="10" t="s">
        <v>23</v>
      </c>
      <c r="C99" s="15"/>
      <c r="D99" s="15"/>
      <c r="E99" s="15"/>
      <c r="F99" s="39"/>
      <c r="G99" s="24">
        <f>G98+G96+G94+G92+G90+G88+G86+G84+G82+G78+G76+G74+G68+G66+G64+G62+G59+G57+G24+G22+G16</f>
        <v>1918656538.02</v>
      </c>
      <c r="H99" s="24">
        <v>100</v>
      </c>
      <c r="I99" s="7"/>
      <c r="J99" s="33">
        <v>1918656538.02</v>
      </c>
      <c r="K99" s="17">
        <f>ROUND(G99,2)-ROUND(J99,2)</f>
        <v>0</v>
      </c>
      <c r="L99" s="7"/>
      <c r="M99" s="7"/>
      <c r="N99" s="7"/>
      <c r="O99" s="7"/>
    </row>
    <row r="100" spans="1:15" ht="35.25" customHeight="1" x14ac:dyDescent="0.25"/>
    <row r="101" spans="1:15" ht="35.25" customHeight="1" x14ac:dyDescent="0.25"/>
    <row r="102" spans="1:15" ht="35.25" customHeight="1" x14ac:dyDescent="0.25"/>
    <row r="103" spans="1:15" ht="35.25" customHeight="1" x14ac:dyDescent="0.25"/>
    <row r="104" spans="1:15" ht="35.25" customHeight="1" x14ac:dyDescent="0.25"/>
    <row r="105" spans="1:15" ht="35.25" customHeight="1" x14ac:dyDescent="0.25"/>
    <row r="106" spans="1:15" ht="35.25" customHeight="1" x14ac:dyDescent="0.25"/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Кирилл Грицай</cp:lastModifiedBy>
  <cp:lastPrinted>2018-07-12T14:19:43Z</cp:lastPrinted>
  <dcterms:created xsi:type="dcterms:W3CDTF">2013-06-06T06:49:48Z</dcterms:created>
  <dcterms:modified xsi:type="dcterms:W3CDTF">2021-08-31T08:22:39Z</dcterms:modified>
</cp:coreProperties>
</file>